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20" windowHeight="114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<sst xmlns="http://schemas.openxmlformats.org/spreadsheetml/2006/main" count="788" uniqueCount="386">
  <si>
    <t>План выхода книг на 2017 год
от 13.03.2017</t>
  </si>
  <si>
    <t>ИНФРА-М Научно-издательский Центр</t>
  </si>
  <si>
    <t>127282, Москва г, Полярная ул, дом № 31 В строение 1</t>
  </si>
  <si>
    <t>тел/факс: +7 (495) 280-15-96</t>
  </si>
  <si>
    <t>Заказ</t>
  </si>
  <si>
    <t>Код</t>
  </si>
  <si>
    <t>Цена опт.</t>
  </si>
  <si>
    <t>ППТ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</si>
  <si>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</si>
  <si>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</si>
  <si>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</si>
  <si>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</si>
  <si>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</si>
  <si>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</si>
  <si>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</si>
  <si>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</si>
  <si>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</si>
  <si>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</si>
  <si>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EAN</t>
  </si>
  <si>
    <t>Раздел</t>
  </si>
  <si>
    <t>Подраздел</t>
  </si>
  <si>
    <t>Вид издания</t>
  </si>
  <si>
    <t>Уровень образования</t>
  </si>
  <si>
    <t>Гриф МО</t>
  </si>
  <si>
    <t>ФГОС-3</t>
  </si>
  <si>
    <t>Доп. мат. на znanium.com</t>
  </si>
  <si>
    <t>Обложка</t>
  </si>
  <si>
    <t>infra-m.ru</t>
  </si>
  <si>
    <t>ЭБС Znanium.com</t>
  </si>
  <si>
    <t>Ожид. дата выхода</t>
  </si>
  <si>
    <t>654522.01.01</t>
  </si>
  <si>
    <t>Антология Российской естественно-правовой мысли. т. 2. Российская естественно-правовая мысль второй половины XIX века-начала XX века</t>
  </si>
  <si>
    <t>Чернявский А.Г., Куницын А.С., Воронцов А.Л.</t>
  </si>
  <si>
    <t>Переплёт</t>
  </si>
  <si>
    <t>НИЦ ИНФРА-М</t>
  </si>
  <si>
    <t>Научная мысль</t>
  </si>
  <si>
    <t>978-5-16-012739-2</t>
  </si>
  <si>
    <t>ОБЩЕСТВЕННЫЕ НАУКИ.  ЭКОНОМИКА. ПРАВО</t>
  </si>
  <si>
    <t>Право. Юридические науки</t>
  </si>
  <si>
    <t>Монография</t>
  </si>
  <si>
    <t>Дополнительное образование /  Профессиональное</t>
  </si>
  <si>
    <t>03.05.2017</t>
  </si>
  <si>
    <t>654521.01.01</t>
  </si>
  <si>
    <t>Антология Российской естественно-правовой мысли:т. 1. Российская естественно-правовая мысль XVIII-первой половины XIX века-М.:НИЦ ИНФРА-М,2017.-(Научн</t>
  </si>
  <si>
    <t>Антология Российской естественно-правовой мысли</t>
  </si>
  <si>
    <t>978-5-16-012738-5</t>
  </si>
  <si>
    <t>24.04.2017</t>
  </si>
  <si>
    <t>636233.01.01</t>
  </si>
  <si>
    <t>Арт-менеджмент-М.:НИЦ ИНФРА-М,2017.-168 с.(О. КБС)</t>
  </si>
  <si>
    <t>Арт-менеджмент</t>
  </si>
  <si>
    <t>Командышко Е.Ф.</t>
  </si>
  <si>
    <t>Высшее образование: Бакалавриат</t>
  </si>
  <si>
    <t>978-5-16-012560-2</t>
  </si>
  <si>
    <t>Управление (менеджмент)</t>
  </si>
  <si>
    <t>Учебник</t>
  </si>
  <si>
    <t>Профессиональное образование / ВО - Бакалавриат</t>
  </si>
  <si>
    <t>ДА</t>
  </si>
  <si>
    <t>28.04.2017</t>
  </si>
  <si>
    <t>640453.01.01</t>
  </si>
  <si>
    <t>Банковское дело: организация деятельности центрального банка  и коммерческого банка, небанковских организаций-М.:НИЦ ИНФРА-М,2017.-400 с..-(Высшее обр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</si>
  <si>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</si>
  <si>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</si>
  <si>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</si>
  <si>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Экономика. Бухгалтерский учет. Финансы</t>
  </si>
  <si>
    <t>12.04.2017</t>
  </si>
  <si>
    <t>646098.01.01</t>
  </si>
  <si>
    <t>Геодезия:Уч.-М.:НИЦ ИНФРА-М,2017.-304 с..-(ВО: Бакалавриат)(П 7БЦ)</t>
  </si>
  <si>
    <t>Геодезия</t>
  </si>
  <si>
    <t>Кравченко Ю.А.</t>
  </si>
  <si>
    <t>978-5-16-012662-3</t>
  </si>
  <si>
    <t>ПРИКЛАДНЫЕ НАУКИ. ТЕХНИКА. МЕДИЦИНА</t>
  </si>
  <si>
    <t>Строительство</t>
  </si>
  <si>
    <t>09.05.2017</t>
  </si>
  <si>
    <t>648973.01.01</t>
  </si>
  <si>
    <t>Геология регионов России:Уч.-М.:НИЦ ИНФРА-М,2017.-176 с..-(ВО: Магистратура)(О. КБС)</t>
  </si>
  <si>
    <t>Геология регионов России</t>
  </si>
  <si>
    <t>Серебряков О.И., Федорова Н.Ф.</t>
  </si>
  <si>
    <t>Высшее образование: Магистратура</t>
  </si>
  <si>
    <t>978-5-16-012684-5</t>
  </si>
  <si>
    <t>ЕСТЕСТВЕННЫЕ НАУКИ. МАТЕМАТИКА</t>
  </si>
  <si>
    <t>Науки о Земле. Экология</t>
  </si>
  <si>
    <t>Профессиональное образование / ВО - Магистратура</t>
  </si>
  <si>
    <t>647313.01.01</t>
  </si>
  <si>
    <t>Гидравлика-М.:НИЦ ИНФРА-М,2017.-256 с..-(ВО: Бакалавриат)(П 7БЦ)</t>
  </si>
  <si>
    <t>Гидравлика</t>
  </si>
  <si>
    <t>Юдаев В.Ф.</t>
  </si>
  <si>
    <t>978-5-16-012476-6</t>
  </si>
  <si>
    <t>Технические науки в целом</t>
  </si>
  <si>
    <t>Учебное пособие</t>
  </si>
  <si>
    <t>15.05.2017</t>
  </si>
  <si>
    <t>645911.01.01</t>
  </si>
  <si>
    <t>Горное право:Уч.-М.:НИЦ ИНФРА-М,2017.-272 с..-(ВО: Бакалавриат)(П 7БЦ)</t>
  </si>
  <si>
    <t>Горное право</t>
  </si>
  <si>
    <t>Лагуткин А.В.</t>
  </si>
  <si>
    <t>978-5-16-012655-5</t>
  </si>
  <si>
    <t>640457.01.01</t>
  </si>
  <si>
    <t>Деньги, кредит, банки, - 2-е изд.-М.:НИЦ ИНФРА-М,2017.-400 с..-(ВО: Бакалавриат)(П 7БЦ)</t>
  </si>
  <si>
    <t>Деньги, кредит, банки</t>
  </si>
  <si>
    <t>978-5-16-012522-0</t>
  </si>
  <si>
    <t>12.05.2017</t>
  </si>
  <si>
    <t>649556.01.01</t>
  </si>
  <si>
    <t>Инновационные модели профессиональной деятельности педагогов в образовательных организациях в целях социализации детей и молодежи:монография-М.:НИЦ ИН</t>
  </si>
  <si>
    <t>Инновационные модели профессиональной деятельности педагогов в образовательных организациях в целях социализации детей и молодежи</t>
  </si>
  <si>
    <t>Сергеева В.П., Сороковых Г.В., Сергеева И.С. и др.</t>
  </si>
  <si>
    <t>978-5-16-012696-8</t>
  </si>
  <si>
    <t>ЛИТЕРАТУРА ДЛЯ СРЕДНЕЙ ШКОЛЫ И АБИТУРИЕНТОВ. ПЕДАГОГИКА</t>
  </si>
  <si>
    <t>Педагогика. Образование</t>
  </si>
  <si>
    <t>651840.01.01</t>
  </si>
  <si>
    <t>История  развития  форм  организации учебного процесса в высшей школе  Китая  (с начала  ХХ в.   до 1960-х гг.):монография-М.:НИЦ ИНФРА-М,2017.-123 с.</t>
  </si>
  <si>
    <t>История  развития  форм  организации учебного процесса в высшей школе  Китая  (с начала  ХХ в. до 1960-х гг.)</t>
  </si>
  <si>
    <t>Ху М., Карнаух Н.В.</t>
  </si>
  <si>
    <t>978-5-16-012752-1</t>
  </si>
  <si>
    <t>18.04.2017</t>
  </si>
  <si>
    <t>652734.01.01</t>
  </si>
  <si>
    <t>История образования и педагогической мысли:монография.Том 1-М.:НИЦ ИНФРА-М,2017.-308 с..-(Науч.мысль - Финансовый университет)(П 7БЦ)</t>
  </si>
  <si>
    <t>История образования и педагогической мысли</t>
  </si>
  <si>
    <t>Чернявский А.Г., Грудцына Л.Ю., Пашенцев Д.А.</t>
  </si>
  <si>
    <t>Научная мысль - Финансовый университет</t>
  </si>
  <si>
    <t>978-5-16-012649-4</t>
  </si>
  <si>
    <t>05.04.2017</t>
  </si>
  <si>
    <t>646262.01.01</t>
  </si>
  <si>
    <t>История России. XVIII — начала XX века / М.Ю.Лачаева и др.-М.:НИЦ ИНФРА-М,2017.-560 с..-(ВО: Бакалавриат)(П 7БЦ)</t>
  </si>
  <si>
    <t>История России. XVIII — начала XX века</t>
  </si>
  <si>
    <t>Лачаева М.Ю., Воронин В.Е., Ляшенко Л.М. и др.</t>
  </si>
  <si>
    <t>978-5-16-010901-5</t>
  </si>
  <si>
    <t>История. Исторические науки</t>
  </si>
  <si>
    <t>14.04.2017</t>
  </si>
  <si>
    <t>648915.01.01</t>
  </si>
  <si>
    <t>История туризма:Уч.пос.-М.:НИЦ ИНФРА-М,2017.-152 с..-(ВО: Бакалавриат)(О. КБС)</t>
  </si>
  <si>
    <t>История туризма</t>
  </si>
  <si>
    <t>Багдасарян В.Э., Орлов И.Б., Попов А.Д.</t>
  </si>
  <si>
    <t>978-5-16-012702-6</t>
  </si>
  <si>
    <t>16.05.2017</t>
  </si>
  <si>
    <t>640374.01.01</t>
  </si>
  <si>
    <t>Квалификация убийств:Научно-практическое пособие-М.:НИЦ ИНФРА-М,2017.-(ВО)(О. КБС)</t>
  </si>
  <si>
    <t>Квалификация убийств</t>
  </si>
  <si>
    <t>Гончаров Д.Ю.</t>
  </si>
  <si>
    <t>Высшее образование</t>
  </si>
  <si>
    <t>978-5-16-012601-2</t>
  </si>
  <si>
    <t>Научно-практическое пособие</t>
  </si>
  <si>
    <t>Профессиональное образование / ВО - Кадры высшей квалификации</t>
  </si>
  <si>
    <t>641492.01.01</t>
  </si>
  <si>
    <t>Конструкции и наладка токарных станков-М.:НИЦ ИНФРА-М,2017.-400 с..-(ВО: Бакалавриат)(П 7БЦ)</t>
  </si>
  <si>
    <t>Конструкции и наладка токарных станков</t>
  </si>
  <si>
    <t>Вереина Л.И., Краснов М.М., Вереина Л.И.</t>
  </si>
  <si>
    <t>978-5-16-012503-9</t>
  </si>
  <si>
    <t>Энергетика. Промышленность</t>
  </si>
  <si>
    <t>21.04.2017</t>
  </si>
  <si>
    <t>651388.01.01</t>
  </si>
  <si>
    <t>Концепция и тенденции земельного бизнеса в России:монография-М.:НИЦ ИНФРА-М,2017.-143 с..-(Науч.мысль)(О. КБС)</t>
  </si>
  <si>
    <t>Концепция и тенденции земельного бизнеса в России</t>
  </si>
  <si>
    <t>Улицкая Н.Ю., Акимова М.С.</t>
  </si>
  <si>
    <t>978-5-16-012656-2</t>
  </si>
  <si>
    <t>10.04.2017</t>
  </si>
  <si>
    <t>656872.01.01</t>
  </si>
  <si>
    <t>Корабельный устав военно-морского флота: Закон - М.:НИЦ ИНФРА-М,2017 - 508 с.(П 7БЦ)</t>
  </si>
  <si>
    <t>Корабельный устав военно-морского флота</t>
  </si>
  <si>
    <t>978-5-16-012795-8</t>
  </si>
  <si>
    <t>Военное дело. Оружие. Спецслужбы</t>
  </si>
  <si>
    <t>Закон</t>
  </si>
  <si>
    <t>01.05.2017</t>
  </si>
  <si>
    <t>642408.01.01</t>
  </si>
  <si>
    <t>Литературное редактирование текстов массовой коммуникации-М.:НИЦ ИНФРА-М,2017.-112 с..-(ВО: Бакалавриат)(О. КБС)</t>
  </si>
  <si>
    <t>Литературное редактирование текстов массовой коммуникации</t>
  </si>
  <si>
    <t>Сурикова Т.И.</t>
  </si>
  <si>
    <t>978-5-16-011115-5</t>
  </si>
  <si>
    <t>ГУМАНИТАРНЫЕ НАУКИ. РЕЛИГИЯ. ИСКУССТВО</t>
  </si>
  <si>
    <t>Филологические науки</t>
  </si>
  <si>
    <t>26.04.2017</t>
  </si>
  <si>
    <t>642082.01.01</t>
  </si>
  <si>
    <t>Логика для юристов:Уч.пос., - 2-е изд.-М.:НИЦ ИНФРА-М,2017.-128 с..-(ВО: Бакалавриат)(О. КБС)</t>
  </si>
  <si>
    <t>Логика для юристов</t>
  </si>
  <si>
    <t>Корнакова С.В., Сергеева О.С.</t>
  </si>
  <si>
    <t>978-5-16-012705-7</t>
  </si>
  <si>
    <t>Философия</t>
  </si>
  <si>
    <t>649797.01.01</t>
  </si>
  <si>
    <t>Микроорганизмы и окружающая среда:Уч.пос., - 2-е изд.-М.:НИЦ ИНФРА-М,2017.-176 с.(О. КБС)</t>
  </si>
  <si>
    <t>Микроорганизмы и окружающая среда</t>
  </si>
  <si>
    <t>Ильяшенко Н.Г., Шабурова Л.Н.</t>
  </si>
  <si>
    <t>978-5-16-012636-4</t>
  </si>
  <si>
    <t>Биологические науки</t>
  </si>
  <si>
    <t>19.04.2017</t>
  </si>
  <si>
    <t>641908.01.01</t>
  </si>
  <si>
    <t>Морально-психологическое обеспечение деятельности войск, воинских формирований и органов:Уч. / М.Ю.Зеленков-М.:НИЦ ИНФРА-М,2017.-432 с..-(Высшее о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</si>
  <si>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</si>
  <si>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</si>
  <si>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978-5-16-012664-7</t>
  </si>
  <si>
    <t>Профессиональное образование</t>
  </si>
  <si>
    <t>640773.01.01</t>
  </si>
  <si>
    <t>Мотив преступления как генетический признак субъекта:монография-М.:НИЦ ИНФРА-М,2017.-112 с..-(Науч.мысль)(О. КБС)</t>
  </si>
  <si>
    <t>Мотив преступления как генетический признак субъекта</t>
  </si>
  <si>
    <t>Иванов Н.Г.</t>
  </si>
  <si>
    <t>978-5-16-012721-7</t>
  </si>
  <si>
    <t>639685.01.01</t>
  </si>
  <si>
    <t>Нелепости века:монография-М.:НИЦ ИНФРА-М,2017.-125 с..-(Науч.мысль)(О. КБС)</t>
  </si>
  <si>
    <t>Нелепости века</t>
  </si>
  <si>
    <t>Борзых С.В.</t>
  </si>
  <si>
    <t>978-5-16-012811-5</t>
  </si>
  <si>
    <t>05.05.2017</t>
  </si>
  <si>
    <t>635946.01.01</t>
  </si>
  <si>
    <t>Неограническая химия-М.:НИЦ ИНФРА-М,2017.-272 с..-(ВО: Бакалавриат)(П 7БЦ)</t>
  </si>
  <si>
    <t>Неорганическая химия</t>
  </si>
  <si>
    <t>Мартынова Т.В., Супоницкая И.И., Агеева Ю.С.</t>
  </si>
  <si>
    <t>978-5-16-012323-3</t>
  </si>
  <si>
    <t>Химические науки</t>
  </si>
  <si>
    <t>656188.01.01</t>
  </si>
  <si>
    <t>Обеспечение точности механической обработки крупногабаритных деталей во время работы с использованием приставных станков:монография-М.:НИЦ ИНФРА-М,201</t>
  </si>
  <si>
    <t>Обеспечение точности механической обработки крупногабаритных деталей во время работы с использованием приставных станков</t>
  </si>
  <si>
    <t>Погонин А.А., Афанасьев А.А.</t>
  </si>
  <si>
    <t>978-5-16-012799-6</t>
  </si>
  <si>
    <t>646488.01.01</t>
  </si>
  <si>
    <t>Организация гостиничного дела: обеспечение безопасности-М.:НИЦ ИНФРА-М,2017(О. КБС)</t>
  </si>
  <si>
    <t>Организация гостиничного дела: обеспечение безопасности</t>
  </si>
  <si>
    <t>Ушаков Р.Н., Авилова Н.Л.</t>
  </si>
  <si>
    <t>978-5-16-012496-4</t>
  </si>
  <si>
    <t>107800.07.01</t>
  </si>
  <si>
    <t>Охрана труда : учебное пособие/Графкина М.В.(Профессиональное образование), - 2-е изд.-М.:Форум, НИЦ ИНФРА-М,2017.-256 с..-(Среднее профессиональное о</t>
  </si>
  <si>
    <t>Охрана труда : учебное пособие/Графкина М.В.(Профессиональное образование)</t>
  </si>
  <si>
    <t>Графкина М.В.</t>
  </si>
  <si>
    <t>Форум</t>
  </si>
  <si>
    <t>Среднее профессиональное образование</t>
  </si>
  <si>
    <t>978-5-00091-430-4</t>
  </si>
  <si>
    <t>Профессиональное образование / среднее профессиональное</t>
  </si>
  <si>
    <t>645513.01.01</t>
  </si>
  <si>
    <t>Оценка знаний школьников, - 2-е изд.-М.:НИЦ ИНФРА-М,2017.-112 с..-(Практическая педагогика)(О. КБС)</t>
  </si>
  <si>
    <t>Оценка знаний школьников</t>
  </si>
  <si>
    <t>Полонский  В.М.</t>
  </si>
  <si>
    <t>Практическая педагогика</t>
  </si>
  <si>
    <t>978-5-16-012470-4</t>
  </si>
  <si>
    <t>Дополнительное образование /  Профессиональное /  Повышение квалификации</t>
  </si>
  <si>
    <t>16.06.2017</t>
  </si>
  <si>
    <t>645512.01.01</t>
  </si>
  <si>
    <t>Оценка качества научно-педагогических исследований-М.:НИЦ ИНФРА-М,2017.-144 с..-(ВО: Магистратура)(О. КБС)</t>
  </si>
  <si>
    <t>Оценка качества научно-педагогических исследований</t>
  </si>
  <si>
    <t>Полонский В.М.</t>
  </si>
  <si>
    <t>978-5-16-012472-8</t>
  </si>
  <si>
    <t>21.06.2017</t>
  </si>
  <si>
    <t>632264.01.01</t>
  </si>
  <si>
    <t>Педагогика детского оздоровительного лагеря:Уч.-М.:НИЦ ИНФРА-М,2017.-168 с..-(ВО: Бакалавриат)(О. КБС)</t>
  </si>
  <si>
    <t>Педагогика детского оздоровительного лагеря</t>
  </si>
  <si>
    <t>Борисова М.М., Козлова А.А., Щербакова Т.Н. и др.</t>
  </si>
  <si>
    <t>978-5-16-012565-7</t>
  </si>
  <si>
    <t>650123.01.01</t>
  </si>
  <si>
    <t>Педагогика:Уч.-М.:НИЦ ИНФРА-М,2017.-356 с..-(ВО: Бакалавриат)(П 7БЦ)</t>
  </si>
  <si>
    <t>Педагогика</t>
  </si>
  <si>
    <t>Рындак В.Г., Аллагуев А.М., Гараева Е.А. и др.</t>
  </si>
  <si>
    <t>978-5-16-012624-1</t>
  </si>
  <si>
    <t>654566.01.01</t>
  </si>
  <si>
    <t>Политическая биография правящей РКП(б) – ВКП(б) в 1920 – 1930-е годы: критический анализ:монография-М.:НИЦ ИНФРА-М,2017.-400 с..-(Науч.мысль)(Переп</t>
  </si>
  <si>
    <t>Политическая биография правящей РКП(б) – ВКП(б) в 1920 – 1930-е годы: критический анализ</t>
  </si>
  <si>
    <t>Анфертьев И.А.</t>
  </si>
  <si>
    <t>978-5-16-012746-0</t>
  </si>
  <si>
    <t>653329.01.01</t>
  </si>
  <si>
    <t>Право и животный мир: история и современность:монография-М.:НИЦ ИНФРА-М,2017.-160 с..-(Науч.мысль)(П 7БЦ)</t>
  </si>
  <si>
    <t>Право и животный мир: история и современность</t>
  </si>
  <si>
    <t>Иванова С.В.</t>
  </si>
  <si>
    <t>978-5-16-012630-2</t>
  </si>
  <si>
    <t>645370.01.01</t>
  </si>
  <si>
    <t>Правовые основы физической культуры и спорта:Уч.пос.-М.:НИЦ ИНФРА-М,2017.-120 с..-(ВО: Бакалавриат)(О. КБС)</t>
  </si>
  <si>
    <t>Правовые основы физической культуры и спорта</t>
  </si>
  <si>
    <t>Зульфугарадзе Т.Э.</t>
  </si>
  <si>
    <t>978-5-16-012700-2</t>
  </si>
  <si>
    <t>641998.01.01</t>
  </si>
  <si>
    <t>Проконкурентный порядок как институт экономики знаний:монография-М.:НИЦ ИНФРА-М,2017.-110 с..-(Науч.мысль)(О. КБС)</t>
  </si>
  <si>
    <t>Проконкурентный порядок как институт экономики знаний</t>
  </si>
  <si>
    <t>Рождественская Е.М.</t>
  </si>
  <si>
    <t>978-5-16-012756-9</t>
  </si>
  <si>
    <t>02.05.2017</t>
  </si>
  <si>
    <t>647837.01.01</t>
  </si>
  <si>
    <t>Прокурорский надзор в РФ. Уч.пос. в схемах, 2-е издание, переработанное и дополненное:Уч.пос., - 2-е изд.-М.:НИЦ ИНФРА-М,2017.-116 с..</t>
  </si>
  <si>
    <t>Прокурорский надзор в РФ. Учебное пособие в схемах, 2-е издание, переработанное и дополненное</t>
  </si>
  <si>
    <t>Лазарева В.А., Лобачев Д.А.</t>
  </si>
  <si>
    <t>Юридическая консультация</t>
  </si>
  <si>
    <t>978-5-16-012736-1</t>
  </si>
  <si>
    <t>638311.01.01</t>
  </si>
  <si>
    <t>Психокоррекционная работа с семьями детей с ограниченными возможностями  здоровья:Уч.мет.пос.-М.:НИЦ ИНФРА-М,2017.-(Практическая педаг</t>
  </si>
  <si>
    <t>Психокоррекционная работа с семьями детей с ограниченными возможностями  здоровья</t>
  </si>
  <si>
    <t>Ткачева В.В., Устинова Е.В., Болотова Н.П.</t>
  </si>
  <si>
    <t>978-5-16-012626-5</t>
  </si>
  <si>
    <t>Учебно-методическое пособие</t>
  </si>
  <si>
    <t>31.03.2017</t>
  </si>
  <si>
    <t>641989.01.01</t>
  </si>
  <si>
    <t>Психология обучения и воспитания: гуманитарная христианская парадигма</t>
  </si>
  <si>
    <t>Карпиков А.А., Кондратьев С.В.</t>
  </si>
  <si>
    <t>978-5-16-012719-4</t>
  </si>
  <si>
    <t>Дополнительное образование</t>
  </si>
  <si>
    <t>08.05.2017</t>
  </si>
  <si>
    <t>654724.01.01</t>
  </si>
  <si>
    <t>Психология российского и международного бизнеса:монография-М.:НИЦ ИНФРА-М,2017.-141 с..-(Науч.мысль)(О. КБС)</t>
  </si>
  <si>
    <t>Психология российского и международного бизнеса</t>
  </si>
  <si>
    <t>Руднев Е.А.</t>
  </si>
  <si>
    <t>978-5-16-012797-2</t>
  </si>
  <si>
    <t>Бизнес</t>
  </si>
  <si>
    <t>654527.01.01</t>
  </si>
  <si>
    <t>Развитие иммунной системы потомства после иммуностимулирующего воздействия в ранние сроки беременности</t>
  </si>
  <si>
    <t>Яглова Н.В., Обернихин С.С.</t>
  </si>
  <si>
    <t>978-5-16-012703-3</t>
  </si>
  <si>
    <t>Медицина. Фармакология</t>
  </si>
  <si>
    <t>17.04.2017</t>
  </si>
  <si>
    <t>655196.01.01</t>
  </si>
  <si>
    <t>Режи Дебре и Латиноамериканская революция XX века:монография-М.:НИЦ ИНФРА-М,2017.-294 с..-(Науч.мысль)(П 7БЦ)</t>
  </si>
  <si>
    <t>Режи Дебре и Латиноамериканская революция XX века</t>
  </si>
  <si>
    <t>Колесов М.С.</t>
  </si>
  <si>
    <t>978-5-16-012798-9</t>
  </si>
  <si>
    <t>654574.01.01</t>
  </si>
  <si>
    <t>Современные работники: личностные характеристики, особенности обучения:монография-М.:НИЦ ИНФРА-М,2017.-146 с..-(Науч.мысль)(О. КБС)</t>
  </si>
  <si>
    <t>Современные работники: личностные характеристики, особенности обучения</t>
  </si>
  <si>
    <t>Сухова Е.В.</t>
  </si>
  <si>
    <t>978-5-16-012747-7</t>
  </si>
  <si>
    <t>639312.01.98</t>
  </si>
  <si>
    <t>Социалистическая традиция в литературе США, - 2-е изд.-М.:НИЦ ИНФРА-М,2016.-200 с.</t>
  </si>
  <si>
    <t>Социалистическая традиция в литературе США</t>
  </si>
  <si>
    <t>Гиленсон Б.А.</t>
  </si>
  <si>
    <t>978-5-16-012269-4</t>
  </si>
  <si>
    <t>027380.08.01</t>
  </si>
  <si>
    <t>Статистика:Уч. / Л.П.Харченко и др., - 4-е изд.-М.:НИЦ ИНФРА-М,2017.-320 с..-(ВО)(П 7БЦ)</t>
  </si>
  <si>
    <t>Статистика</t>
  </si>
  <si>
    <t>Глинский В.В., Ионин В.Г., Дудина Т.Н. и др.</t>
  </si>
  <si>
    <t>978-5-16-012070-6</t>
  </si>
  <si>
    <t>Демография. Статистика</t>
  </si>
  <si>
    <t>Допущено Учебно-методическим объединением по образованию в области статистики в кач-ве учебника для студентов высших учебных заведений, обучающихся по специальности "Статистика" и др. экономическим специальностям</t>
  </si>
  <si>
    <t>654194.01.01</t>
  </si>
  <si>
    <t>Стратегическая модель устойчивости аграрного бизнеса: параметры, риски, решения:монография-М.:НИЦ ИНФРА-М,2017.-160 с..-(Науч.мысль)</t>
  </si>
  <si>
    <t>Стратегическая модель устойчивости аграрного бизнеса: параметры, риски, решения</t>
  </si>
  <si>
    <t>Самыгин Д.Ю., Барышников Н.Г.</t>
  </si>
  <si>
    <t>978-5-16-012744-6</t>
  </si>
  <si>
    <t>651574.01.01</t>
  </si>
  <si>
    <t>Стратегический менеджмент. Модели и процедуры:монография-М.:НИЦ ИНФРА-М,2017.-300 с..-(Науч.мысль)(П 7БЦ)</t>
  </si>
  <si>
    <t>Стратегический менеджмент. Модели и процедуры</t>
  </si>
  <si>
    <t>Агафонов В.А.</t>
  </si>
  <si>
    <t>978-5-16-012616-6</t>
  </si>
  <si>
    <t>656418.01.01</t>
  </si>
  <si>
    <t>Стратегия национальной безопасности Российской Федерации-М.:НИЦ ИНФРА-М,2017.-29 с.(О. КБС)</t>
  </si>
  <si>
    <t>Стратегия национальной безопасности Российской Федерации</t>
  </si>
  <si>
    <t>Без автора</t>
  </si>
  <si>
    <t>978-5-16-012784-2</t>
  </si>
  <si>
    <t>27.04.2017</t>
  </si>
  <si>
    <t>640190.01.01</t>
  </si>
  <si>
    <t>Теория организации и организационная деятельность: монография тезауруса-М.:НИЦ ИНФРА-М,2017.-200 с.(П 7БЦ)</t>
  </si>
  <si>
    <t>Теория организации и организационная деятельность: монография тезауруса</t>
  </si>
  <si>
    <t>Жигун Л.А.</t>
  </si>
  <si>
    <t>Библиотека словарей ИНФРА-М</t>
  </si>
  <si>
    <t>978-5-16-012625-8</t>
  </si>
  <si>
    <t>Словарь</t>
  </si>
  <si>
    <t>644160.01.01</t>
  </si>
  <si>
    <t>Теория управления:Уч.-М.:НИЦ ИНФРА-М,2017.-224 с..-(ВО: Бакалавриат)(П 7БЦ)</t>
  </si>
  <si>
    <t>Теория управления</t>
  </si>
  <si>
    <t>Калугина Д.А., Костина Н.Б., Дуран Т.В.</t>
  </si>
  <si>
    <t>978-5-16-012629-6</t>
  </si>
  <si>
    <t>10.05.2017</t>
  </si>
  <si>
    <t>646490.01.01</t>
  </si>
  <si>
    <t>Технологические процессы в техническом сервисе машин и оборудования:Уч.пос.-М.:НИЦ ИНФРА-М,2017.-256 с..-(ВО)(П</t>
  </si>
  <si>
    <t>Технологические процессы в техническом сервисе машин и оборудования</t>
  </si>
  <si>
    <t>Пузряков А.Ф., Кравченко И.Н., Корнеев В.М. и др.</t>
  </si>
  <si>
    <t>978-5-16-012628-9</t>
  </si>
  <si>
    <t>20.04.2017</t>
  </si>
  <si>
    <t>641685.01.01</t>
  </si>
  <si>
    <t>Технология  формирования  навыка активного чтения:Пособие-М.:НИЦ ИНФРА-М,2017.-96 с..-(Практическая педагогика)(О. КБС)</t>
  </si>
  <si>
    <t>Технология  формирования  навыка активного чтения</t>
  </si>
  <si>
    <t>Семенова Т.А.</t>
  </si>
  <si>
    <t>978-5-16-012627-2</t>
  </si>
  <si>
    <t>Пособие</t>
  </si>
  <si>
    <t>646032.01.01</t>
  </si>
  <si>
    <t>Технология электромашиностроения, - 2-е изд.-М.:НИЦ ИНФРА-М,2017.-320 с..-(СПО)(П 7БЦ)</t>
  </si>
  <si>
    <t>Технология электромашиностроения</t>
  </si>
  <si>
    <t>Сибикин М.Ю., Сибикин Ю.Д.</t>
  </si>
  <si>
    <t>978-5-16-012566-4</t>
  </si>
  <si>
    <t>30.05.2017</t>
  </si>
  <si>
    <t>651586.01.01</t>
  </si>
  <si>
    <t>Управление персоналом в России: новые функции и новое в функциях:монография-М.:НИЦ ИНФРА-М,2017.-240 с..-(Науч.мысль)(П 7БЦ)</t>
  </si>
  <si>
    <t>Управление персоналом в России: новые функции и новое в функциях</t>
  </si>
  <si>
    <t>Дуракова И.Б.,</t>
  </si>
  <si>
    <t>978-5-16-012762-0</t>
  </si>
  <si>
    <t>645534.01.01</t>
  </si>
  <si>
    <t>Управленческая экономика-М.:НИЦ ИНФРА-М,2017.-128 с..-(ВО: Магистратура)(О. КБС)</t>
  </si>
  <si>
    <t>Управленческая экономика</t>
  </si>
  <si>
    <t>Бурганов Р.А.</t>
  </si>
  <si>
    <t>978-5-16-012523-7</t>
  </si>
  <si>
    <t>10.07.2017</t>
  </si>
  <si>
    <t>635940.01.01</t>
  </si>
  <si>
    <t>Экология, - 9-е изд.-М.:НИЦ ИНФРА-М,2017.-576 с..-(ВО: Бакалавриат)(П 7БЦ)</t>
  </si>
  <si>
    <t>Экология</t>
  </si>
  <si>
    <t>Николайкин Н.И., Николайкина Н.Е., Мелехова О.Н.</t>
  </si>
  <si>
    <t>978-5-16-012241-0</t>
  </si>
  <si>
    <t>07.06.2017</t>
  </si>
  <si>
    <t>* Данная информация не является публичной офертой. Издательство оставляет за собой право на изменение ассортимента и цен на издания.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</si>
</sst>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0" fontId="42" fillId="0" borderId="11" xfId="42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7" fillId="0" borderId="0" xfId="42" applyAlignment="1" applyProtection="1">
      <alignment/>
      <protection/>
    </xf>
    <xf numFmtId="0" fontId="0" fillId="0" borderId="12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H55">
      <selection activeCell="P55" sqref="P55:Q55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4" width="5.7109375" style="0" customWidth="1"/>
    <col min="5" max="6" width="40.7109375" style="0" customWidth="1"/>
    <col min="7" max="7" width="20.7109375" style="0" customWidth="1"/>
    <col min="8" max="8" width="10.7109375" style="0" customWidth="1"/>
    <col min="9" max="9" width="15.7109375" style="0" customWidth="1"/>
    <col min="10" max="10" width="20.7109375" style="0" customWidth="1"/>
    <col min="11" max="13" width="5.7109375" style="0" customWidth="1"/>
    <col min="14" max="15" width="15.7109375" style="0" customWidth="1"/>
    <col min="16" max="17" width="30.7109375" style="0" customWidth="1"/>
    <col min="18" max="19" width="20.7109375" style="0" customWidth="1"/>
    <col min="20" max="20" width="40.7109375" style="0" customWidth="1"/>
    <col min="21" max="21" width="5.7109375" style="0" customWidth="1"/>
    <col min="22" max="22" width="10.7109375" style="0" customWidth="1"/>
    <col min="23" max="24" width="12.7109375" style="0" customWidth="1"/>
    <col min="25" max="26" width="20.7109375" style="0" customWidth="1"/>
  </cols>
  <sheetData>
    <row r="1" spans="1:9" ht="14.25">
      <c r="A1" s="11" t="s">
        <v>1</v>
      </c>
      <c r="B1" s="12"/>
      <c r="C1" s="12"/>
      <c r="D1" s="12"/>
      <c r="E1" s="12"/>
      <c r="F1" s="9" t="s">
        <v>0</v>
      </c>
      <c r="G1" s="10"/>
      <c r="H1" s="10"/>
      <c r="I1" s="10"/>
    </row>
    <row r="2" spans="1:9" ht="14.25">
      <c r="A2" s="12" t="s">
        <v>2</v>
      </c>
      <c r="B2" s="12"/>
      <c r="C2" s="12"/>
      <c r="D2" s="12"/>
      <c r="E2" s="12"/>
      <c r="F2" s="10"/>
      <c r="G2" s="10"/>
      <c r="H2" s="10"/>
      <c r="I2" s="10"/>
    </row>
    <row r="3" spans="1:9" ht="14.25">
      <c r="A3" s="12" t="s">
        <v>3</v>
      </c>
      <c r="B3" s="12"/>
      <c r="C3" s="12"/>
      <c r="D3" s="12"/>
      <c r="E3" s="12"/>
      <c r="F3" s="10"/>
      <c r="G3" s="10"/>
      <c r="H3" s="10"/>
      <c r="I3" s="10"/>
    </row>
    <row r="4" spans="1:9" ht="14.25">
      <c r="A4" s="13" t="str">
        <f>HYPERLINK("mailto:books@infra-m.ru")</f>
        <v>mailto:books@infra-m.ru</v>
      </c>
      <c r="B4" s="12"/>
      <c r="C4" s="12"/>
      <c r="D4" s="12"/>
      <c r="E4" s="12"/>
      <c r="F4" s="10"/>
      <c r="G4" s="10"/>
      <c r="H4" s="10"/>
      <c r="I4" s="10"/>
    </row>
    <row r="5" spans="1:9" ht="14.25">
      <c r="A5" s="13" t="str">
        <f>HYPERLINK("http://infra-m.ru")</f>
        <v>http://infra-m.ru</v>
      </c>
      <c r="B5" s="12"/>
      <c r="C5" s="12"/>
      <c r="D5" s="12"/>
      <c r="E5" s="12"/>
      <c r="F5" s="10"/>
      <c r="G5" s="10"/>
      <c r="H5" s="10"/>
      <c r="I5" s="10"/>
    </row>
    <row r="6" spans="1:8" ht="14.25">
      <c r="A6" s="14" t="s">
        <v>385</v>
      </c>
      <c r="B6" s="14"/>
      <c r="C6" s="14"/>
      <c r="D6" s="14"/>
      <c r="E6" s="14"/>
      <c r="F6" s="14"/>
      <c r="G6" s="14"/>
      <c r="H6" s="14"/>
    </row>
    <row r="7" spans="1:26" s="1" customFormat="1" ht="39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21</v>
      </c>
      <c r="S7" s="2" t="s">
        <v>22</v>
      </c>
      <c r="T7" s="2" t="s">
        <v>23</v>
      </c>
      <c r="U7" s="2" t="s">
        <v>24</v>
      </c>
      <c r="V7" s="2" t="s">
        <v>25</v>
      </c>
      <c r="W7" s="2" t="s">
        <v>26</v>
      </c>
      <c r="X7" s="2" t="s">
        <v>27</v>
      </c>
      <c r="Y7" s="2" t="s">
        <v>28</v>
      </c>
      <c r="Z7" s="2" t="s">
        <v>29</v>
      </c>
    </row>
    <row r="8" spans="1:26" s="3" customFormat="1" ht="30">
      <c r="A8" s="4"/>
      <c r="B8" s="5" t="s">
        <v>30</v>
      </c>
      <c r="C8" s="6">
        <v>719.9</v>
      </c>
      <c r="D8" s="5"/>
      <c r="E8" s="4" t="s">
        <v>31</v>
      </c>
      <c r="F8" s="4" t="s">
        <v>31</v>
      </c>
      <c r="G8" s="4" t="s">
        <v>32</v>
      </c>
      <c r="H8" s="5" t="s">
        <v>33</v>
      </c>
      <c r="I8" s="4" t="s">
        <v>34</v>
      </c>
      <c r="J8" s="4" t="s">
        <v>35</v>
      </c>
      <c r="K8" s="5">
        <v>0</v>
      </c>
      <c r="L8" s="5">
        <v>300</v>
      </c>
      <c r="M8" s="5">
        <v>2017</v>
      </c>
      <c r="N8" s="5" t="s">
        <v>36</v>
      </c>
      <c r="O8" s="7">
        <v>9785160127392</v>
      </c>
      <c r="P8" s="4" t="s">
        <v>37</v>
      </c>
      <c r="Q8" s="4" t="s">
        <v>38</v>
      </c>
      <c r="R8" s="4" t="s">
        <v>39</v>
      </c>
      <c r="S8" s="4" t="s">
        <v>40</v>
      </c>
      <c r="T8" s="4"/>
      <c r="U8" s="5"/>
      <c r="V8" s="5"/>
      <c r="W8" s="5"/>
      <c r="X8" s="8" t="str">
        <f>HYPERLINK("http://infra-m.ru/publication/851085","Книга на сайте")</f>
        <v>Книга на сайте</v>
      </c>
      <c r="Y8" s="5"/>
      <c r="Z8" s="5" t="s">
        <v>41</v>
      </c>
    </row>
    <row r="9" spans="1:26" s="3" customFormat="1" ht="30">
      <c r="A9" s="4"/>
      <c r="B9" s="5" t="s">
        <v>42</v>
      </c>
      <c r="C9" s="6">
        <v>569.9</v>
      </c>
      <c r="D9" s="5"/>
      <c r="E9" s="4" t="s">
        <v>43</v>
      </c>
      <c r="F9" s="4" t="s">
        <v>44</v>
      </c>
      <c r="G9" s="4" t="s">
        <v>32</v>
      </c>
      <c r="H9" s="5" t="s">
        <v>33</v>
      </c>
      <c r="I9" s="4" t="s">
        <v>34</v>
      </c>
      <c r="J9" s="4" t="s">
        <v>35</v>
      </c>
      <c r="K9" s="5">
        <v>0</v>
      </c>
      <c r="L9" s="5">
        <v>240</v>
      </c>
      <c r="M9" s="5">
        <v>2017</v>
      </c>
      <c r="N9" s="5" t="s">
        <v>45</v>
      </c>
      <c r="O9" s="7">
        <v>9785160127385</v>
      </c>
      <c r="P9" s="4" t="s">
        <v>37</v>
      </c>
      <c r="Q9" s="4" t="s">
        <v>38</v>
      </c>
      <c r="R9" s="4" t="s">
        <v>39</v>
      </c>
      <c r="S9" s="4" t="s">
        <v>40</v>
      </c>
      <c r="T9" s="4"/>
      <c r="U9" s="5"/>
      <c r="V9" s="5"/>
      <c r="W9" s="5"/>
      <c r="X9" s="8" t="str">
        <f>HYPERLINK("http://infra-m.ru/publication/851084","Книга на сайте")</f>
        <v>Книга на сайте</v>
      </c>
      <c r="Y9" s="5"/>
      <c r="Z9" s="5" t="s">
        <v>46</v>
      </c>
    </row>
    <row r="10" spans="1:26" s="3" customFormat="1" ht="30">
      <c r="A10" s="4"/>
      <c r="B10" s="5" t="s">
        <v>47</v>
      </c>
      <c r="C10" s="6">
        <v>389.9</v>
      </c>
      <c r="D10" s="5"/>
      <c r="E10" s="4" t="s">
        <v>48</v>
      </c>
      <c r="F10" s="4" t="s">
        <v>49</v>
      </c>
      <c r="G10" s="4" t="s">
        <v>50</v>
      </c>
      <c r="H10" s="5" t="s">
        <v>26</v>
      </c>
      <c r="I10" s="4" t="s">
        <v>34</v>
      </c>
      <c r="J10" s="4" t="s">
        <v>51</v>
      </c>
      <c r="K10" s="5">
        <v>0</v>
      </c>
      <c r="L10" s="5">
        <v>176</v>
      </c>
      <c r="M10" s="5">
        <v>2017</v>
      </c>
      <c r="N10" s="5" t="s">
        <v>52</v>
      </c>
      <c r="O10" s="7">
        <v>9785160125602</v>
      </c>
      <c r="P10" s="4" t="s">
        <v>37</v>
      </c>
      <c r="Q10" s="4" t="s">
        <v>53</v>
      </c>
      <c r="R10" s="4" t="s">
        <v>54</v>
      </c>
      <c r="S10" s="4" t="s">
        <v>55</v>
      </c>
      <c r="T10" s="4"/>
      <c r="U10" s="5" t="s">
        <v>56</v>
      </c>
      <c r="V10" s="5" t="s">
        <v>56</v>
      </c>
      <c r="W10" s="5"/>
      <c r="X10" s="8" t="str">
        <f>HYPERLINK("http://infra-m.ru/publication/773560","Книга на сайте")</f>
        <v>Книга на сайте</v>
      </c>
      <c r="Y10" s="5"/>
      <c r="Z10" s="5" t="s">
        <v>57</v>
      </c>
    </row>
    <row r="11" spans="1:26" s="3" customFormat="1" ht="40.5">
      <c r="A11" s="4"/>
      <c r="B11" s="5" t="s">
        <v>58</v>
      </c>
      <c r="C11" s="6">
        <v>949.9</v>
      </c>
      <c r="D11" s="5"/>
      <c r="E11" s="4" t="s">
        <v>59</v>
      </c>
      <c r="F11" s="4" t="s">
        <v>60</v>
      </c>
      <c r="G11" s="4" t="s">
        <v>61</v>
      </c>
      <c r="H11" s="5" t="s">
        <v>33</v>
      </c>
      <c r="I11" s="4" t="s">
        <v>34</v>
      </c>
      <c r="J11" s="4" t="s">
        <v>51</v>
      </c>
      <c r="K11" s="5">
        <v>0</v>
      </c>
      <c r="L11" s="5">
        <v>400</v>
      </c>
      <c r="M11" s="5">
        <v>2017</v>
      </c>
      <c r="N11" s="5" t="s">
        <v>62</v>
      </c>
      <c r="O11" s="7">
        <v>9785160124582</v>
      </c>
      <c r="P11" s="4" t="s">
        <v>37</v>
      </c>
      <c r="Q11" s="4" t="s">
        <v>63</v>
      </c>
      <c r="R11" s="4" t="s">
        <v>54</v>
      </c>
      <c r="S11" s="4" t="s">
        <v>55</v>
      </c>
      <c r="T11" s="4"/>
      <c r="U11" s="5" t="s">
        <v>56</v>
      </c>
      <c r="V11" s="5"/>
      <c r="W11" s="5"/>
      <c r="X11" s="8" t="str">
        <f>HYPERLINK("http://infra-m.ru/publication/759928","Книга на сайте")</f>
        <v>Книга на сайте</v>
      </c>
      <c r="Y11" s="5"/>
      <c r="Z11" s="5" t="s">
        <v>64</v>
      </c>
    </row>
    <row r="12" spans="1:26" s="3" customFormat="1" ht="30">
      <c r="A12" s="4"/>
      <c r="B12" s="5" t="s">
        <v>65</v>
      </c>
      <c r="C12" s="6">
        <v>719.9</v>
      </c>
      <c r="D12" s="5"/>
      <c r="E12" s="4" t="s">
        <v>66</v>
      </c>
      <c r="F12" s="4" t="s">
        <v>67</v>
      </c>
      <c r="G12" s="4" t="s">
        <v>68</v>
      </c>
      <c r="H12" s="5" t="s">
        <v>33</v>
      </c>
      <c r="I12" s="4" t="s">
        <v>34</v>
      </c>
      <c r="J12" s="4" t="s">
        <v>51</v>
      </c>
      <c r="K12" s="5">
        <v>0</v>
      </c>
      <c r="L12" s="5">
        <v>304</v>
      </c>
      <c r="M12" s="5">
        <v>2017</v>
      </c>
      <c r="N12" s="5" t="s">
        <v>69</v>
      </c>
      <c r="O12" s="7">
        <v>9785160126623</v>
      </c>
      <c r="P12" s="4" t="s">
        <v>70</v>
      </c>
      <c r="Q12" s="4" t="s">
        <v>71</v>
      </c>
      <c r="R12" s="4" t="s">
        <v>54</v>
      </c>
      <c r="S12" s="4" t="s">
        <v>55</v>
      </c>
      <c r="T12" s="4"/>
      <c r="U12" s="5" t="s">
        <v>56</v>
      </c>
      <c r="V12" s="5"/>
      <c r="W12" s="5"/>
      <c r="X12" s="8" t="str">
        <f>HYPERLINK("http://infra-m.ru/publication/792587","Книга на сайте")</f>
        <v>Книга на сайте</v>
      </c>
      <c r="Y12" s="5"/>
      <c r="Z12" s="5" t="s">
        <v>72</v>
      </c>
    </row>
    <row r="13" spans="1:26" s="3" customFormat="1" ht="30">
      <c r="A13" s="4"/>
      <c r="B13" s="5" t="s">
        <v>73</v>
      </c>
      <c r="C13" s="6">
        <v>389.9</v>
      </c>
      <c r="D13" s="5"/>
      <c r="E13" s="4" t="s">
        <v>74</v>
      </c>
      <c r="F13" s="4" t="s">
        <v>75</v>
      </c>
      <c r="G13" s="4" t="s">
        <v>76</v>
      </c>
      <c r="H13" s="5" t="s">
        <v>26</v>
      </c>
      <c r="I13" s="4" t="s">
        <v>34</v>
      </c>
      <c r="J13" s="4" t="s">
        <v>77</v>
      </c>
      <c r="K13" s="5">
        <v>0</v>
      </c>
      <c r="L13" s="5">
        <v>176</v>
      </c>
      <c r="M13" s="5">
        <v>2017</v>
      </c>
      <c r="N13" s="5" t="s">
        <v>78</v>
      </c>
      <c r="O13" s="7">
        <v>9785160126845</v>
      </c>
      <c r="P13" s="4" t="s">
        <v>79</v>
      </c>
      <c r="Q13" s="4" t="s">
        <v>80</v>
      </c>
      <c r="R13" s="4" t="s">
        <v>54</v>
      </c>
      <c r="S13" s="4" t="s">
        <v>81</v>
      </c>
      <c r="T13" s="4"/>
      <c r="U13" s="5" t="s">
        <v>56</v>
      </c>
      <c r="V13" s="5" t="s">
        <v>56</v>
      </c>
      <c r="W13" s="5"/>
      <c r="X13" s="8" t="str">
        <f>HYPERLINK("http://infra-m.ru/publication/795795","Книга на сайте")</f>
        <v>Книга на сайте</v>
      </c>
      <c r="Y13" s="5"/>
      <c r="Z13" s="5" t="s">
        <v>41</v>
      </c>
    </row>
    <row r="14" spans="1:26" s="3" customFormat="1" ht="30">
      <c r="A14" s="4"/>
      <c r="B14" s="5" t="s">
        <v>82</v>
      </c>
      <c r="C14" s="6">
        <v>609.9</v>
      </c>
      <c r="D14" s="5"/>
      <c r="E14" s="4" t="s">
        <v>83</v>
      </c>
      <c r="F14" s="4" t="s">
        <v>84</v>
      </c>
      <c r="G14" s="4" t="s">
        <v>85</v>
      </c>
      <c r="H14" s="5" t="s">
        <v>33</v>
      </c>
      <c r="I14" s="4" t="s">
        <v>34</v>
      </c>
      <c r="J14" s="4" t="s">
        <v>51</v>
      </c>
      <c r="K14" s="5">
        <v>0</v>
      </c>
      <c r="L14" s="5">
        <v>256</v>
      </c>
      <c r="M14" s="5">
        <v>2017</v>
      </c>
      <c r="N14" s="5" t="s">
        <v>86</v>
      </c>
      <c r="O14" s="7">
        <v>9785160124766</v>
      </c>
      <c r="P14" s="4" t="s">
        <v>70</v>
      </c>
      <c r="Q14" s="4" t="s">
        <v>87</v>
      </c>
      <c r="R14" s="4" t="s">
        <v>88</v>
      </c>
      <c r="S14" s="4" t="s">
        <v>55</v>
      </c>
      <c r="T14" s="4"/>
      <c r="U14" s="5" t="s">
        <v>56</v>
      </c>
      <c r="V14" s="5"/>
      <c r="W14" s="5"/>
      <c r="X14" s="8" t="str">
        <f>HYPERLINK("http://infra-m.ru/publication/762331","Книга на сайте")</f>
        <v>Книга на сайте</v>
      </c>
      <c r="Y14" s="5"/>
      <c r="Z14" s="5" t="s">
        <v>89</v>
      </c>
    </row>
    <row r="15" spans="1:26" s="3" customFormat="1" ht="30">
      <c r="A15" s="4"/>
      <c r="B15" s="5" t="s">
        <v>90</v>
      </c>
      <c r="C15" s="6">
        <v>649.9</v>
      </c>
      <c r="D15" s="5"/>
      <c r="E15" s="4" t="s">
        <v>91</v>
      </c>
      <c r="F15" s="4" t="s">
        <v>92</v>
      </c>
      <c r="G15" s="4" t="s">
        <v>93</v>
      </c>
      <c r="H15" s="5" t="s">
        <v>33</v>
      </c>
      <c r="I15" s="4" t="s">
        <v>34</v>
      </c>
      <c r="J15" s="4" t="s">
        <v>51</v>
      </c>
      <c r="K15" s="5">
        <v>0</v>
      </c>
      <c r="L15" s="5">
        <v>272</v>
      </c>
      <c r="M15" s="5">
        <v>2017</v>
      </c>
      <c r="N15" s="5" t="s">
        <v>94</v>
      </c>
      <c r="O15" s="7">
        <v>9785160126555</v>
      </c>
      <c r="P15" s="4" t="s">
        <v>37</v>
      </c>
      <c r="Q15" s="4" t="s">
        <v>38</v>
      </c>
      <c r="R15" s="4" t="s">
        <v>54</v>
      </c>
      <c r="S15" s="4" t="s">
        <v>55</v>
      </c>
      <c r="T15" s="4"/>
      <c r="U15" s="5" t="s">
        <v>56</v>
      </c>
      <c r="V15" s="5"/>
      <c r="W15" s="5"/>
      <c r="X15" s="8" t="str">
        <f>HYPERLINK("http://infra-m.ru/publication/851083","Книга на сайте")</f>
        <v>Книга на сайте</v>
      </c>
      <c r="Y15" s="5"/>
      <c r="Z15" s="5" t="s">
        <v>72</v>
      </c>
    </row>
    <row r="16" spans="1:26" s="3" customFormat="1" ht="30">
      <c r="A16" s="4"/>
      <c r="B16" s="5" t="s">
        <v>95</v>
      </c>
      <c r="C16" s="6">
        <v>949.9</v>
      </c>
      <c r="D16" s="5"/>
      <c r="E16" s="4" t="s">
        <v>96</v>
      </c>
      <c r="F16" s="4" t="s">
        <v>97</v>
      </c>
      <c r="G16" s="4" t="s">
        <v>61</v>
      </c>
      <c r="H16" s="5" t="s">
        <v>33</v>
      </c>
      <c r="I16" s="4" t="s">
        <v>34</v>
      </c>
      <c r="J16" s="4" t="s">
        <v>51</v>
      </c>
      <c r="K16" s="5">
        <v>0</v>
      </c>
      <c r="L16" s="5">
        <v>400</v>
      </c>
      <c r="M16" s="5">
        <v>2017</v>
      </c>
      <c r="N16" s="5" t="s">
        <v>98</v>
      </c>
      <c r="O16" s="7">
        <v>9785160125220</v>
      </c>
      <c r="P16" s="4" t="s">
        <v>37</v>
      </c>
      <c r="Q16" s="4" t="s">
        <v>63</v>
      </c>
      <c r="R16" s="4" t="s">
        <v>54</v>
      </c>
      <c r="S16" s="4" t="s">
        <v>55</v>
      </c>
      <c r="T16" s="4"/>
      <c r="U16" s="5" t="s">
        <v>56</v>
      </c>
      <c r="V16" s="5"/>
      <c r="W16" s="5"/>
      <c r="X16" s="8" t="str">
        <f>HYPERLINK("http://infra-m.ru/publication/766046","Книга на сайте")</f>
        <v>Книга на сайте</v>
      </c>
      <c r="Y16" s="5"/>
      <c r="Z16" s="5" t="s">
        <v>99</v>
      </c>
    </row>
    <row r="17" spans="1:26" s="3" customFormat="1" ht="30">
      <c r="A17" s="4"/>
      <c r="B17" s="5" t="s">
        <v>100</v>
      </c>
      <c r="C17" s="6">
        <v>389.9</v>
      </c>
      <c r="D17" s="5"/>
      <c r="E17" s="4" t="s">
        <v>101</v>
      </c>
      <c r="F17" s="4" t="s">
        <v>102</v>
      </c>
      <c r="G17" s="4" t="s">
        <v>103</v>
      </c>
      <c r="H17" s="5" t="s">
        <v>33</v>
      </c>
      <c r="I17" s="4" t="s">
        <v>34</v>
      </c>
      <c r="J17" s="4" t="s">
        <v>35</v>
      </c>
      <c r="K17" s="5">
        <v>0</v>
      </c>
      <c r="L17" s="5">
        <v>160</v>
      </c>
      <c r="M17" s="5">
        <v>2017</v>
      </c>
      <c r="N17" s="5" t="s">
        <v>104</v>
      </c>
      <c r="O17" s="7">
        <v>9785160126968</v>
      </c>
      <c r="P17" s="4" t="s">
        <v>105</v>
      </c>
      <c r="Q17" s="4" t="s">
        <v>106</v>
      </c>
      <c r="R17" s="4" t="s">
        <v>39</v>
      </c>
      <c r="S17" s="4" t="s">
        <v>40</v>
      </c>
      <c r="T17" s="4"/>
      <c r="U17" s="5"/>
      <c r="V17" s="5"/>
      <c r="W17" s="5"/>
      <c r="X17" s="8" t="str">
        <f>HYPERLINK("http://infra-m.ru/publication/809887","Книга на сайте")</f>
        <v>Книга на сайте</v>
      </c>
      <c r="Y17" s="5"/>
      <c r="Z17" s="5" t="s">
        <v>41</v>
      </c>
    </row>
    <row r="18" spans="1:26" s="3" customFormat="1" ht="30">
      <c r="A18" s="4"/>
      <c r="B18" s="5" t="s">
        <v>107</v>
      </c>
      <c r="C18" s="6">
        <v>269.9</v>
      </c>
      <c r="D18" s="5"/>
      <c r="E18" s="4" t="s">
        <v>108</v>
      </c>
      <c r="F18" s="4" t="s">
        <v>109</v>
      </c>
      <c r="G18" s="4" t="s">
        <v>110</v>
      </c>
      <c r="H18" s="5" t="s">
        <v>26</v>
      </c>
      <c r="I18" s="4" t="s">
        <v>34</v>
      </c>
      <c r="J18" s="4" t="s">
        <v>35</v>
      </c>
      <c r="K18" s="5">
        <v>0</v>
      </c>
      <c r="L18" s="5">
        <v>123</v>
      </c>
      <c r="M18" s="5">
        <v>2017</v>
      </c>
      <c r="N18" s="5" t="s">
        <v>111</v>
      </c>
      <c r="O18" s="7">
        <v>9785160127521</v>
      </c>
      <c r="P18" s="4" t="s">
        <v>105</v>
      </c>
      <c r="Q18" s="4" t="s">
        <v>106</v>
      </c>
      <c r="R18" s="4" t="s">
        <v>39</v>
      </c>
      <c r="S18" s="4" t="s">
        <v>40</v>
      </c>
      <c r="T18" s="4"/>
      <c r="U18" s="5"/>
      <c r="V18" s="5"/>
      <c r="W18" s="5"/>
      <c r="X18" s="8" t="str">
        <f>HYPERLINK("http://infra-m.ru/publication/792065","Книга на сайте")</f>
        <v>Книга на сайте</v>
      </c>
      <c r="Y18" s="5"/>
      <c r="Z18" s="5" t="s">
        <v>112</v>
      </c>
    </row>
    <row r="19" spans="1:26" s="3" customFormat="1" ht="30">
      <c r="A19" s="4"/>
      <c r="B19" s="5" t="s">
        <v>113</v>
      </c>
      <c r="C19" s="6">
        <v>729.9</v>
      </c>
      <c r="D19" s="5"/>
      <c r="E19" s="4" t="s">
        <v>114</v>
      </c>
      <c r="F19" s="4" t="s">
        <v>115</v>
      </c>
      <c r="G19" s="4" t="s">
        <v>116</v>
      </c>
      <c r="H19" s="5" t="s">
        <v>33</v>
      </c>
      <c r="I19" s="4" t="s">
        <v>34</v>
      </c>
      <c r="J19" s="4" t="s">
        <v>117</v>
      </c>
      <c r="K19" s="5">
        <v>0</v>
      </c>
      <c r="L19" s="5">
        <v>308</v>
      </c>
      <c r="M19" s="5">
        <v>2017</v>
      </c>
      <c r="N19" s="5" t="s">
        <v>118</v>
      </c>
      <c r="O19" s="7">
        <v>9785160126494</v>
      </c>
      <c r="P19" s="4" t="s">
        <v>105</v>
      </c>
      <c r="Q19" s="4" t="s">
        <v>106</v>
      </c>
      <c r="R19" s="4" t="s">
        <v>39</v>
      </c>
      <c r="S19" s="4" t="s">
        <v>40</v>
      </c>
      <c r="T19" s="4"/>
      <c r="U19" s="5"/>
      <c r="V19" s="5"/>
      <c r="W19" s="5"/>
      <c r="X19" s="8" t="str">
        <f>HYPERLINK("http://infra-m.ru/publication/792059","Книга на сайте")</f>
        <v>Книга на сайте</v>
      </c>
      <c r="Y19" s="5"/>
      <c r="Z19" s="5" t="s">
        <v>119</v>
      </c>
    </row>
    <row r="20" spans="1:26" s="3" customFormat="1" ht="30">
      <c r="A20" s="4"/>
      <c r="B20" s="5" t="s">
        <v>120</v>
      </c>
      <c r="C20" s="6">
        <f>2.35*L20</f>
        <v>1316</v>
      </c>
      <c r="D20" s="5"/>
      <c r="E20" s="4" t="s">
        <v>121</v>
      </c>
      <c r="F20" s="4" t="s">
        <v>122</v>
      </c>
      <c r="G20" s="4" t="s">
        <v>123</v>
      </c>
      <c r="H20" s="5" t="s">
        <v>33</v>
      </c>
      <c r="I20" s="4" t="s">
        <v>34</v>
      </c>
      <c r="J20" s="4" t="s">
        <v>51</v>
      </c>
      <c r="K20" s="5">
        <v>0</v>
      </c>
      <c r="L20" s="5">
        <v>560</v>
      </c>
      <c r="M20" s="5">
        <v>2017</v>
      </c>
      <c r="N20" s="5" t="s">
        <v>124</v>
      </c>
      <c r="O20" s="7">
        <v>9785160109015</v>
      </c>
      <c r="P20" s="4" t="s">
        <v>37</v>
      </c>
      <c r="Q20" s="4" t="s">
        <v>125</v>
      </c>
      <c r="R20" s="4" t="s">
        <v>54</v>
      </c>
      <c r="S20" s="4" t="s">
        <v>55</v>
      </c>
      <c r="T20" s="4"/>
      <c r="U20" s="5" t="s">
        <v>56</v>
      </c>
      <c r="V20" s="5"/>
      <c r="W20" s="5"/>
      <c r="X20" s="8" t="str">
        <f>HYPERLINK("http://infra-m.ru/publication/757953","Книга на сайте")</f>
        <v>Книга на сайте</v>
      </c>
      <c r="Y20" s="5"/>
      <c r="Z20" s="5" t="s">
        <v>126</v>
      </c>
    </row>
    <row r="21" spans="1:26" s="3" customFormat="1" ht="30">
      <c r="A21" s="4"/>
      <c r="B21" s="5" t="s">
        <v>127</v>
      </c>
      <c r="C21" s="6">
        <v>369.9</v>
      </c>
      <c r="D21" s="5"/>
      <c r="E21" s="4" t="s">
        <v>128</v>
      </c>
      <c r="F21" s="4" t="s">
        <v>129</v>
      </c>
      <c r="G21" s="4" t="s">
        <v>130</v>
      </c>
      <c r="H21" s="5" t="s">
        <v>33</v>
      </c>
      <c r="I21" s="4" t="s">
        <v>34</v>
      </c>
      <c r="J21" s="4" t="s">
        <v>51</v>
      </c>
      <c r="K21" s="5">
        <v>0</v>
      </c>
      <c r="L21" s="5">
        <v>152</v>
      </c>
      <c r="M21" s="5">
        <v>2017</v>
      </c>
      <c r="N21" s="5" t="s">
        <v>131</v>
      </c>
      <c r="O21" s="7">
        <v>9785160127026</v>
      </c>
      <c r="P21" s="4" t="s">
        <v>37</v>
      </c>
      <c r="Q21" s="4" t="s">
        <v>125</v>
      </c>
      <c r="R21" s="4" t="s">
        <v>88</v>
      </c>
      <c r="S21" s="4" t="s">
        <v>55</v>
      </c>
      <c r="T21" s="4"/>
      <c r="U21" s="5" t="s">
        <v>56</v>
      </c>
      <c r="V21" s="5"/>
      <c r="W21" s="5"/>
      <c r="X21" s="8" t="str">
        <f>HYPERLINK("http://infra-m.ru/publication/809979","Книга на сайте")</f>
        <v>Книга на сайте</v>
      </c>
      <c r="Y21" s="5"/>
      <c r="Z21" s="5" t="s">
        <v>132</v>
      </c>
    </row>
    <row r="22" spans="1:26" s="3" customFormat="1" ht="30">
      <c r="A22" s="4"/>
      <c r="B22" s="5" t="s">
        <v>133</v>
      </c>
      <c r="C22" s="6">
        <v>249.9</v>
      </c>
      <c r="D22" s="5"/>
      <c r="E22" s="4" t="s">
        <v>134</v>
      </c>
      <c r="F22" s="4" t="s">
        <v>135</v>
      </c>
      <c r="G22" s="4" t="s">
        <v>136</v>
      </c>
      <c r="H22" s="5" t="s">
        <v>26</v>
      </c>
      <c r="I22" s="4" t="s">
        <v>34</v>
      </c>
      <c r="J22" s="4" t="s">
        <v>137</v>
      </c>
      <c r="K22" s="5">
        <v>0</v>
      </c>
      <c r="L22" s="5">
        <v>112</v>
      </c>
      <c r="M22" s="5">
        <v>2017</v>
      </c>
      <c r="N22" s="5" t="s">
        <v>138</v>
      </c>
      <c r="O22" s="7">
        <v>9785160126012</v>
      </c>
      <c r="P22" s="4" t="s">
        <v>37</v>
      </c>
      <c r="Q22" s="4" t="s">
        <v>38</v>
      </c>
      <c r="R22" s="4" t="s">
        <v>139</v>
      </c>
      <c r="S22" s="4" t="s">
        <v>140</v>
      </c>
      <c r="T22" s="4"/>
      <c r="U22" s="5"/>
      <c r="V22" s="5"/>
      <c r="W22" s="5"/>
      <c r="X22" s="8" t="str">
        <f>HYPERLINK("http://infra-m.ru/publication/780144","Книга на сайте")</f>
        <v>Книга на сайте</v>
      </c>
      <c r="Y22" s="5"/>
      <c r="Z22" s="5" t="s">
        <v>119</v>
      </c>
    </row>
    <row r="23" spans="1:26" s="3" customFormat="1" ht="30">
      <c r="A23" s="4"/>
      <c r="B23" s="5" t="s">
        <v>141</v>
      </c>
      <c r="C23" s="6">
        <v>949.9</v>
      </c>
      <c r="D23" s="5"/>
      <c r="E23" s="4" t="s">
        <v>142</v>
      </c>
      <c r="F23" s="4" t="s">
        <v>143</v>
      </c>
      <c r="G23" s="4" t="s">
        <v>144</v>
      </c>
      <c r="H23" s="5" t="s">
        <v>33</v>
      </c>
      <c r="I23" s="4" t="s">
        <v>34</v>
      </c>
      <c r="J23" s="4" t="s">
        <v>51</v>
      </c>
      <c r="K23" s="5">
        <v>0</v>
      </c>
      <c r="L23" s="5">
        <v>400</v>
      </c>
      <c r="M23" s="5">
        <v>2017</v>
      </c>
      <c r="N23" s="5" t="s">
        <v>145</v>
      </c>
      <c r="O23" s="7">
        <v>9785160125039</v>
      </c>
      <c r="P23" s="4" t="s">
        <v>70</v>
      </c>
      <c r="Q23" s="4" t="s">
        <v>146</v>
      </c>
      <c r="R23" s="4" t="s">
        <v>88</v>
      </c>
      <c r="S23" s="4" t="s">
        <v>55</v>
      </c>
      <c r="T23" s="4"/>
      <c r="U23" s="5" t="s">
        <v>56</v>
      </c>
      <c r="V23" s="5"/>
      <c r="W23" s="5"/>
      <c r="X23" s="8" t="str">
        <f>HYPERLINK("http://infra-m.ru/publication/763319","Книга на сайте")</f>
        <v>Книга на сайте</v>
      </c>
      <c r="Y23" s="5"/>
      <c r="Z23" s="5" t="s">
        <v>147</v>
      </c>
    </row>
    <row r="24" spans="1:26" s="3" customFormat="1" ht="30">
      <c r="A24" s="4"/>
      <c r="B24" s="5" t="s">
        <v>148</v>
      </c>
      <c r="C24" s="6">
        <v>319.9</v>
      </c>
      <c r="D24" s="5"/>
      <c r="E24" s="4" t="s">
        <v>149</v>
      </c>
      <c r="F24" s="4" t="s">
        <v>150</v>
      </c>
      <c r="G24" s="4" t="s">
        <v>151</v>
      </c>
      <c r="H24" s="5" t="s">
        <v>26</v>
      </c>
      <c r="I24" s="4" t="s">
        <v>34</v>
      </c>
      <c r="J24" s="4" t="s">
        <v>35</v>
      </c>
      <c r="K24" s="5">
        <v>0</v>
      </c>
      <c r="L24" s="5">
        <v>143</v>
      </c>
      <c r="M24" s="5">
        <v>2017</v>
      </c>
      <c r="N24" s="5" t="s">
        <v>152</v>
      </c>
      <c r="O24" s="7">
        <v>9785160126562</v>
      </c>
      <c r="P24" s="4" t="s">
        <v>37</v>
      </c>
      <c r="Q24" s="4" t="s">
        <v>63</v>
      </c>
      <c r="R24" s="4" t="s">
        <v>39</v>
      </c>
      <c r="S24" s="4" t="s">
        <v>40</v>
      </c>
      <c r="T24" s="4"/>
      <c r="U24" s="5"/>
      <c r="V24" s="5"/>
      <c r="W24" s="5"/>
      <c r="X24" s="8" t="str">
        <f>HYPERLINK("http://infra-m.ru/publication/792414","Книга на сайте")</f>
        <v>Книга на сайте</v>
      </c>
      <c r="Y24" s="5"/>
      <c r="Z24" s="5" t="s">
        <v>153</v>
      </c>
    </row>
    <row r="25" spans="1:26" s="3" customFormat="1" ht="20.25">
      <c r="A25" s="4"/>
      <c r="B25" s="5" t="s">
        <v>154</v>
      </c>
      <c r="C25" s="6">
        <f>2.35*L25</f>
        <v>1193.8</v>
      </c>
      <c r="D25" s="5"/>
      <c r="E25" s="4" t="s">
        <v>155</v>
      </c>
      <c r="F25" s="4" t="s">
        <v>156</v>
      </c>
      <c r="G25" s="4"/>
      <c r="H25" s="5" t="s">
        <v>33</v>
      </c>
      <c r="I25" s="4" t="s">
        <v>34</v>
      </c>
      <c r="J25" s="4"/>
      <c r="K25" s="5">
        <v>0</v>
      </c>
      <c r="L25" s="5">
        <v>508</v>
      </c>
      <c r="M25" s="5">
        <v>2017</v>
      </c>
      <c r="N25" s="5" t="s">
        <v>157</v>
      </c>
      <c r="O25" s="7">
        <v>9785160127958</v>
      </c>
      <c r="P25" s="4" t="s">
        <v>37</v>
      </c>
      <c r="Q25" s="4" t="s">
        <v>158</v>
      </c>
      <c r="R25" s="4" t="s">
        <v>159</v>
      </c>
      <c r="S25" s="4"/>
      <c r="T25" s="4"/>
      <c r="U25" s="5"/>
      <c r="V25" s="5"/>
      <c r="W25" s="5"/>
      <c r="X25" s="8" t="str">
        <f>HYPERLINK("http://infra-m.ru/publication/858505","Книга на сайте")</f>
        <v>Книга на сайте</v>
      </c>
      <c r="Y25" s="5"/>
      <c r="Z25" s="5" t="s">
        <v>160</v>
      </c>
    </row>
    <row r="26" spans="1:26" s="3" customFormat="1" ht="30">
      <c r="A26" s="4"/>
      <c r="B26" s="5" t="s">
        <v>161</v>
      </c>
      <c r="C26" s="6">
        <v>269.9</v>
      </c>
      <c r="D26" s="5"/>
      <c r="E26" s="4" t="s">
        <v>162</v>
      </c>
      <c r="F26" s="4" t="s">
        <v>163</v>
      </c>
      <c r="G26" s="4" t="s">
        <v>164</v>
      </c>
      <c r="H26" s="5" t="s">
        <v>33</v>
      </c>
      <c r="I26" s="4" t="s">
        <v>34</v>
      </c>
      <c r="J26" s="4" t="s">
        <v>51</v>
      </c>
      <c r="K26" s="5">
        <v>0</v>
      </c>
      <c r="L26" s="5">
        <v>112</v>
      </c>
      <c r="M26" s="5">
        <v>2017</v>
      </c>
      <c r="N26" s="5" t="s">
        <v>165</v>
      </c>
      <c r="O26" s="7">
        <v>9785160111155</v>
      </c>
      <c r="P26" s="4" t="s">
        <v>166</v>
      </c>
      <c r="Q26" s="4" t="s">
        <v>167</v>
      </c>
      <c r="R26" s="4" t="s">
        <v>54</v>
      </c>
      <c r="S26" s="4" t="s">
        <v>55</v>
      </c>
      <c r="T26" s="4"/>
      <c r="U26" s="5" t="s">
        <v>56</v>
      </c>
      <c r="V26" s="5"/>
      <c r="W26" s="5"/>
      <c r="X26" s="8" t="str">
        <f>HYPERLINK("http://infra-m.ru/publication/761154","Книга на сайте")</f>
        <v>Книга на сайте</v>
      </c>
      <c r="Y26" s="5"/>
      <c r="Z26" s="5" t="s">
        <v>168</v>
      </c>
    </row>
    <row r="27" spans="1:26" s="3" customFormat="1" ht="30">
      <c r="A27" s="4"/>
      <c r="B27" s="5" t="s">
        <v>169</v>
      </c>
      <c r="C27" s="6">
        <v>349.9</v>
      </c>
      <c r="D27" s="5"/>
      <c r="E27" s="4" t="s">
        <v>170</v>
      </c>
      <c r="F27" s="4" t="s">
        <v>171</v>
      </c>
      <c r="G27" s="4" t="s">
        <v>172</v>
      </c>
      <c r="H27" s="5" t="s">
        <v>33</v>
      </c>
      <c r="I27" s="4" t="s">
        <v>34</v>
      </c>
      <c r="J27" s="4" t="s">
        <v>51</v>
      </c>
      <c r="K27" s="5">
        <v>0</v>
      </c>
      <c r="L27" s="5">
        <v>144</v>
      </c>
      <c r="M27" s="5">
        <v>2017</v>
      </c>
      <c r="N27" s="5" t="s">
        <v>173</v>
      </c>
      <c r="O27" s="7">
        <v>9785160127057</v>
      </c>
      <c r="P27" s="4" t="s">
        <v>166</v>
      </c>
      <c r="Q27" s="4" t="s">
        <v>174</v>
      </c>
      <c r="R27" s="4" t="s">
        <v>88</v>
      </c>
      <c r="S27" s="4" t="s">
        <v>55</v>
      </c>
      <c r="T27" s="4"/>
      <c r="U27" s="5" t="s">
        <v>56</v>
      </c>
      <c r="V27" s="5"/>
      <c r="W27" s="5"/>
      <c r="X27" s="8" t="str">
        <f>HYPERLINK("http://infra-m.ru/publication/810077","Книга на сайте")</f>
        <v>Книга на сайте</v>
      </c>
      <c r="Y27" s="5"/>
      <c r="Z27" s="5" t="s">
        <v>89</v>
      </c>
    </row>
    <row r="28" spans="1:26" s="3" customFormat="1" ht="30">
      <c r="A28" s="4"/>
      <c r="B28" s="5" t="s">
        <v>175</v>
      </c>
      <c r="C28" s="6">
        <v>419.9</v>
      </c>
      <c r="D28" s="5"/>
      <c r="E28" s="4" t="s">
        <v>176</v>
      </c>
      <c r="F28" s="4" t="s">
        <v>177</v>
      </c>
      <c r="G28" s="4" t="s">
        <v>178</v>
      </c>
      <c r="H28" s="5" t="s">
        <v>33</v>
      </c>
      <c r="I28" s="4" t="s">
        <v>34</v>
      </c>
      <c r="J28" s="4" t="s">
        <v>51</v>
      </c>
      <c r="K28" s="5">
        <v>0</v>
      </c>
      <c r="L28" s="5">
        <v>176</v>
      </c>
      <c r="M28" s="5">
        <v>2017</v>
      </c>
      <c r="N28" s="5" t="s">
        <v>179</v>
      </c>
      <c r="O28" s="7">
        <v>9785160126364</v>
      </c>
      <c r="P28" s="4" t="s">
        <v>79</v>
      </c>
      <c r="Q28" s="4" t="s">
        <v>180</v>
      </c>
      <c r="R28" s="4" t="s">
        <v>88</v>
      </c>
      <c r="S28" s="4" t="s">
        <v>55</v>
      </c>
      <c r="T28" s="4"/>
      <c r="U28" s="5" t="s">
        <v>56</v>
      </c>
      <c r="V28" s="5"/>
      <c r="W28" s="5"/>
      <c r="X28" s="8" t="str">
        <f>HYPERLINK("http://infra-m.ru/publication/782945","Книга на сайте")</f>
        <v>Книга на сайте</v>
      </c>
      <c r="Y28" s="5"/>
      <c r="Z28" s="5" t="s">
        <v>181</v>
      </c>
    </row>
    <row r="29" spans="1:26" s="3" customFormat="1" ht="40.5">
      <c r="A29" s="4"/>
      <c r="B29" s="5" t="s">
        <v>182</v>
      </c>
      <c r="C29" s="6">
        <f>2.35*L29</f>
        <v>1015.2</v>
      </c>
      <c r="D29" s="5"/>
      <c r="E29" s="4" t="s">
        <v>183</v>
      </c>
      <c r="F29" s="4" t="s">
        <v>184</v>
      </c>
      <c r="G29" s="4" t="s">
        <v>185</v>
      </c>
      <c r="H29" s="5" t="s">
        <v>33</v>
      </c>
      <c r="I29" s="4" t="s">
        <v>34</v>
      </c>
      <c r="J29" s="4" t="s">
        <v>51</v>
      </c>
      <c r="K29" s="5">
        <v>0</v>
      </c>
      <c r="L29" s="5">
        <v>432</v>
      </c>
      <c r="M29" s="5">
        <v>2017</v>
      </c>
      <c r="N29" s="5" t="s">
        <v>186</v>
      </c>
      <c r="O29" s="7">
        <v>9785160126647</v>
      </c>
      <c r="P29" s="4" t="s">
        <v>37</v>
      </c>
      <c r="Q29" s="4" t="s">
        <v>158</v>
      </c>
      <c r="R29" s="4" t="s">
        <v>54</v>
      </c>
      <c r="S29" s="4" t="s">
        <v>187</v>
      </c>
      <c r="T29" s="4"/>
      <c r="U29" s="5" t="s">
        <v>56</v>
      </c>
      <c r="V29" s="5" t="s">
        <v>56</v>
      </c>
      <c r="W29" s="5"/>
      <c r="X29" s="8" t="str">
        <f>HYPERLINK("http://infra-m.ru/publication/792589","Книга на сайте")</f>
        <v>Книга на сайте</v>
      </c>
      <c r="Y29" s="5"/>
      <c r="Z29" s="5" t="s">
        <v>119</v>
      </c>
    </row>
    <row r="30" spans="1:26" s="3" customFormat="1" ht="30">
      <c r="A30" s="4"/>
      <c r="B30" s="5" t="s">
        <v>188</v>
      </c>
      <c r="C30" s="6">
        <v>249.9</v>
      </c>
      <c r="D30" s="5"/>
      <c r="E30" s="4" t="s">
        <v>189</v>
      </c>
      <c r="F30" s="4" t="s">
        <v>190</v>
      </c>
      <c r="G30" s="4" t="s">
        <v>191</v>
      </c>
      <c r="H30" s="5" t="s">
        <v>26</v>
      </c>
      <c r="I30" s="4" t="s">
        <v>34</v>
      </c>
      <c r="J30" s="4" t="s">
        <v>35</v>
      </c>
      <c r="K30" s="5">
        <v>0</v>
      </c>
      <c r="L30" s="5">
        <v>112</v>
      </c>
      <c r="M30" s="5">
        <v>2017</v>
      </c>
      <c r="N30" s="5" t="s">
        <v>192</v>
      </c>
      <c r="O30" s="7">
        <v>9785160127217</v>
      </c>
      <c r="P30" s="4" t="s">
        <v>37</v>
      </c>
      <c r="Q30" s="4" t="s">
        <v>38</v>
      </c>
      <c r="R30" s="4" t="s">
        <v>39</v>
      </c>
      <c r="S30" s="4" t="s">
        <v>40</v>
      </c>
      <c r="T30" s="4"/>
      <c r="U30" s="5"/>
      <c r="V30" s="5"/>
      <c r="W30" s="5"/>
      <c r="X30" s="8" t="str">
        <f>HYPERLINK("http://infra-m.ru/publication/850747","Книга на сайте")</f>
        <v>Книга на сайте</v>
      </c>
      <c r="Y30" s="5"/>
      <c r="Z30" s="5" t="s">
        <v>153</v>
      </c>
    </row>
    <row r="31" spans="1:26" s="3" customFormat="1" ht="20.25">
      <c r="A31" s="4"/>
      <c r="B31" s="5" t="s">
        <v>193</v>
      </c>
      <c r="C31" s="6">
        <v>279.9</v>
      </c>
      <c r="D31" s="5"/>
      <c r="E31" s="4" t="s">
        <v>194</v>
      </c>
      <c r="F31" s="4" t="s">
        <v>195</v>
      </c>
      <c r="G31" s="4" t="s">
        <v>196</v>
      </c>
      <c r="H31" s="5" t="s">
        <v>26</v>
      </c>
      <c r="I31" s="4" t="s">
        <v>34</v>
      </c>
      <c r="J31" s="4" t="s">
        <v>35</v>
      </c>
      <c r="K31" s="5">
        <v>0</v>
      </c>
      <c r="L31" s="5">
        <v>125</v>
      </c>
      <c r="M31" s="5">
        <v>2017</v>
      </c>
      <c r="N31" s="5" t="s">
        <v>197</v>
      </c>
      <c r="O31" s="7">
        <v>9785160128115</v>
      </c>
      <c r="P31" s="4" t="s">
        <v>166</v>
      </c>
      <c r="Q31" s="4" t="s">
        <v>174</v>
      </c>
      <c r="R31" s="4" t="s">
        <v>39</v>
      </c>
      <c r="S31" s="4" t="s">
        <v>40</v>
      </c>
      <c r="T31" s="4"/>
      <c r="U31" s="5"/>
      <c r="V31" s="5"/>
      <c r="W31" s="5"/>
      <c r="X31" s="8" t="str">
        <f>HYPERLINK("http://infra-m.ru/publication/858785","Книга на сайте")</f>
        <v>Книга на сайте</v>
      </c>
      <c r="Y31" s="5"/>
      <c r="Z31" s="5" t="s">
        <v>198</v>
      </c>
    </row>
    <row r="32" spans="1:26" s="3" customFormat="1" ht="30">
      <c r="A32" s="4"/>
      <c r="B32" s="5" t="s">
        <v>199</v>
      </c>
      <c r="C32" s="6">
        <v>649.9</v>
      </c>
      <c r="D32" s="5"/>
      <c r="E32" s="4" t="s">
        <v>200</v>
      </c>
      <c r="F32" s="4" t="s">
        <v>201</v>
      </c>
      <c r="G32" s="4" t="s">
        <v>202</v>
      </c>
      <c r="H32" s="5" t="s">
        <v>33</v>
      </c>
      <c r="I32" s="4" t="s">
        <v>34</v>
      </c>
      <c r="J32" s="4" t="s">
        <v>51</v>
      </c>
      <c r="K32" s="5">
        <v>0</v>
      </c>
      <c r="L32" s="5">
        <v>272</v>
      </c>
      <c r="M32" s="5">
        <v>2017</v>
      </c>
      <c r="N32" s="5" t="s">
        <v>203</v>
      </c>
      <c r="O32" s="7">
        <v>9785160123233</v>
      </c>
      <c r="P32" s="4" t="s">
        <v>79</v>
      </c>
      <c r="Q32" s="4" t="s">
        <v>204</v>
      </c>
      <c r="R32" s="4" t="s">
        <v>54</v>
      </c>
      <c r="S32" s="4" t="s">
        <v>55</v>
      </c>
      <c r="T32" s="4"/>
      <c r="U32" s="5" t="s">
        <v>56</v>
      </c>
      <c r="V32" s="5"/>
      <c r="W32" s="5"/>
      <c r="X32" s="8" t="str">
        <f>HYPERLINK("http://infra-m.ru/publication/648408","Книга на сайте")</f>
        <v>Книга на сайте</v>
      </c>
      <c r="Y32" s="5"/>
      <c r="Z32" s="5" t="s">
        <v>64</v>
      </c>
    </row>
    <row r="33" spans="1:26" s="3" customFormat="1" ht="40.5">
      <c r="A33" s="4"/>
      <c r="B33" s="5" t="s">
        <v>205</v>
      </c>
      <c r="C33" s="6">
        <v>529.9</v>
      </c>
      <c r="D33" s="5"/>
      <c r="E33" s="4" t="s">
        <v>206</v>
      </c>
      <c r="F33" s="4" t="s">
        <v>207</v>
      </c>
      <c r="G33" s="4" t="s">
        <v>208</v>
      </c>
      <c r="H33" s="5" t="s">
        <v>33</v>
      </c>
      <c r="I33" s="4" t="s">
        <v>34</v>
      </c>
      <c r="J33" s="4" t="s">
        <v>35</v>
      </c>
      <c r="K33" s="5">
        <v>0</v>
      </c>
      <c r="L33" s="5">
        <v>220</v>
      </c>
      <c r="M33" s="5">
        <v>2017</v>
      </c>
      <c r="N33" s="5" t="s">
        <v>209</v>
      </c>
      <c r="O33" s="7">
        <v>9785160127996</v>
      </c>
      <c r="P33" s="4" t="s">
        <v>70</v>
      </c>
      <c r="Q33" s="4" t="s">
        <v>146</v>
      </c>
      <c r="R33" s="4" t="s">
        <v>39</v>
      </c>
      <c r="S33" s="4" t="s">
        <v>40</v>
      </c>
      <c r="T33" s="4"/>
      <c r="U33" s="5"/>
      <c r="V33" s="5"/>
      <c r="W33" s="5"/>
      <c r="X33" s="8" t="str">
        <f>HYPERLINK("http://infra-m.ru/publication/858515","Книга на сайте")</f>
        <v>Книга на сайте</v>
      </c>
      <c r="Y33" s="5"/>
      <c r="Z33" s="5" t="s">
        <v>198</v>
      </c>
    </row>
    <row r="34" spans="1:26" s="3" customFormat="1" ht="30">
      <c r="A34" s="4"/>
      <c r="B34" s="5" t="s">
        <v>210</v>
      </c>
      <c r="C34" s="6">
        <v>269.9</v>
      </c>
      <c r="D34" s="5"/>
      <c r="E34" s="4" t="s">
        <v>211</v>
      </c>
      <c r="F34" s="4" t="s">
        <v>212</v>
      </c>
      <c r="G34" s="4" t="s">
        <v>213</v>
      </c>
      <c r="H34" s="5" t="s">
        <v>26</v>
      </c>
      <c r="I34" s="4" t="s">
        <v>34</v>
      </c>
      <c r="J34" s="4" t="s">
        <v>51</v>
      </c>
      <c r="K34" s="5">
        <v>0</v>
      </c>
      <c r="L34" s="5">
        <v>120</v>
      </c>
      <c r="M34" s="5">
        <v>2017</v>
      </c>
      <c r="N34" s="5" t="s">
        <v>214</v>
      </c>
      <c r="O34" s="7">
        <v>9785160124964</v>
      </c>
      <c r="P34" s="4" t="s">
        <v>37</v>
      </c>
      <c r="Q34" s="4" t="s">
        <v>53</v>
      </c>
      <c r="R34" s="4" t="s">
        <v>88</v>
      </c>
      <c r="S34" s="4" t="s">
        <v>55</v>
      </c>
      <c r="T34" s="4"/>
      <c r="U34" s="5" t="s">
        <v>56</v>
      </c>
      <c r="V34" s="5"/>
      <c r="W34" s="5"/>
      <c r="X34" s="8" t="str">
        <f>HYPERLINK("http://infra-m.ru/publication/762989","Книга на сайте")</f>
        <v>Книга на сайте</v>
      </c>
      <c r="Y34" s="5"/>
      <c r="Z34" s="5" t="s">
        <v>119</v>
      </c>
    </row>
    <row r="35" spans="1:26" s="3" customFormat="1" ht="40.5">
      <c r="A35" s="4"/>
      <c r="B35" s="5" t="s">
        <v>215</v>
      </c>
      <c r="C35" s="6">
        <f>2.35*L35</f>
        <v>601.6</v>
      </c>
      <c r="D35" s="5"/>
      <c r="E35" s="4" t="s">
        <v>216</v>
      </c>
      <c r="F35" s="4" t="s">
        <v>217</v>
      </c>
      <c r="G35" s="4" t="s">
        <v>218</v>
      </c>
      <c r="H35" s="5" t="s">
        <v>33</v>
      </c>
      <c r="I35" s="4" t="s">
        <v>219</v>
      </c>
      <c r="J35" s="4" t="s">
        <v>220</v>
      </c>
      <c r="K35" s="5">
        <v>0</v>
      </c>
      <c r="L35" s="5">
        <v>256</v>
      </c>
      <c r="M35" s="5">
        <v>2017</v>
      </c>
      <c r="N35" s="5" t="s">
        <v>221</v>
      </c>
      <c r="O35" s="7">
        <v>9785000914304</v>
      </c>
      <c r="P35" s="4" t="s">
        <v>37</v>
      </c>
      <c r="Q35" s="4" t="s">
        <v>38</v>
      </c>
      <c r="R35" s="4" t="s">
        <v>88</v>
      </c>
      <c r="S35" s="4" t="s">
        <v>222</v>
      </c>
      <c r="T35" s="4"/>
      <c r="U35" s="5"/>
      <c r="V35" s="5"/>
      <c r="W35" s="5"/>
      <c r="X35" s="8" t="str">
        <f>HYPERLINK("http://infra-m.ru/publication/767805","Книга на сайте")</f>
        <v>Книга на сайте</v>
      </c>
      <c r="Y35" s="5"/>
      <c r="Z35" s="5" t="s">
        <v>153</v>
      </c>
    </row>
    <row r="36" spans="1:26" s="3" customFormat="1" ht="30">
      <c r="A36" s="4"/>
      <c r="B36" s="5" t="s">
        <v>223</v>
      </c>
      <c r="C36" s="6">
        <v>240</v>
      </c>
      <c r="D36" s="5"/>
      <c r="E36" s="4" t="s">
        <v>224</v>
      </c>
      <c r="F36" s="4" t="s">
        <v>225</v>
      </c>
      <c r="G36" s="4" t="s">
        <v>226</v>
      </c>
      <c r="H36" s="5" t="s">
        <v>26</v>
      </c>
      <c r="I36" s="4" t="s">
        <v>34</v>
      </c>
      <c r="J36" s="4" t="s">
        <v>227</v>
      </c>
      <c r="K36" s="5">
        <v>0</v>
      </c>
      <c r="L36" s="5">
        <v>112</v>
      </c>
      <c r="M36" s="5">
        <v>2017</v>
      </c>
      <c r="N36" s="5" t="s">
        <v>228</v>
      </c>
      <c r="O36" s="7">
        <v>9785160124704</v>
      </c>
      <c r="P36" s="4" t="s">
        <v>105</v>
      </c>
      <c r="Q36" s="4" t="s">
        <v>106</v>
      </c>
      <c r="R36" s="4" t="s">
        <v>88</v>
      </c>
      <c r="S36" s="4" t="s">
        <v>229</v>
      </c>
      <c r="T36" s="4"/>
      <c r="U36" s="5"/>
      <c r="V36" s="5"/>
      <c r="W36" s="5"/>
      <c r="X36" s="8" t="str">
        <f>HYPERLINK("http://infra-m.ru/publication/762229","Книга на сайте")</f>
        <v>Книга на сайте</v>
      </c>
      <c r="Y36" s="5"/>
      <c r="Z36" s="5" t="s">
        <v>230</v>
      </c>
    </row>
    <row r="37" spans="1:26" s="3" customFormat="1" ht="30">
      <c r="A37" s="4"/>
      <c r="B37" s="5" t="s">
        <v>231</v>
      </c>
      <c r="C37" s="6">
        <v>310</v>
      </c>
      <c r="D37" s="5"/>
      <c r="E37" s="4" t="s">
        <v>232</v>
      </c>
      <c r="F37" s="4" t="s">
        <v>233</v>
      </c>
      <c r="G37" s="4" t="s">
        <v>234</v>
      </c>
      <c r="H37" s="5" t="s">
        <v>26</v>
      </c>
      <c r="I37" s="4" t="s">
        <v>34</v>
      </c>
      <c r="J37" s="4" t="s">
        <v>77</v>
      </c>
      <c r="K37" s="5">
        <v>0</v>
      </c>
      <c r="L37" s="5">
        <v>144</v>
      </c>
      <c r="M37" s="5">
        <v>2017</v>
      </c>
      <c r="N37" s="5" t="s">
        <v>235</v>
      </c>
      <c r="O37" s="7">
        <v>9785160124728</v>
      </c>
      <c r="P37" s="4" t="s">
        <v>105</v>
      </c>
      <c r="Q37" s="4" t="s">
        <v>106</v>
      </c>
      <c r="R37" s="4" t="s">
        <v>88</v>
      </c>
      <c r="S37" s="4" t="s">
        <v>81</v>
      </c>
      <c r="T37" s="4"/>
      <c r="U37" s="5"/>
      <c r="V37" s="5"/>
      <c r="W37" s="5"/>
      <c r="X37" s="8" t="str">
        <f>HYPERLINK("http://infra-m.ru/publication/762235","Книга на сайте")</f>
        <v>Книга на сайте</v>
      </c>
      <c r="Y37" s="5"/>
      <c r="Z37" s="5" t="s">
        <v>236</v>
      </c>
    </row>
    <row r="38" spans="1:26" s="3" customFormat="1" ht="30">
      <c r="A38" s="4"/>
      <c r="B38" s="5" t="s">
        <v>237</v>
      </c>
      <c r="C38" s="6">
        <v>409.9</v>
      </c>
      <c r="D38" s="5"/>
      <c r="E38" s="4" t="s">
        <v>238</v>
      </c>
      <c r="F38" s="4" t="s">
        <v>239</v>
      </c>
      <c r="G38" s="4" t="s">
        <v>240</v>
      </c>
      <c r="H38" s="5" t="s">
        <v>33</v>
      </c>
      <c r="I38" s="4" t="s">
        <v>34</v>
      </c>
      <c r="J38" s="4" t="s">
        <v>51</v>
      </c>
      <c r="K38" s="5">
        <v>0</v>
      </c>
      <c r="L38" s="5">
        <v>168</v>
      </c>
      <c r="M38" s="5">
        <v>2017</v>
      </c>
      <c r="N38" s="5" t="s">
        <v>241</v>
      </c>
      <c r="O38" s="7">
        <v>9785160125657</v>
      </c>
      <c r="P38" s="4" t="s">
        <v>105</v>
      </c>
      <c r="Q38" s="4" t="s">
        <v>106</v>
      </c>
      <c r="R38" s="4" t="s">
        <v>54</v>
      </c>
      <c r="S38" s="4" t="s">
        <v>55</v>
      </c>
      <c r="T38" s="4"/>
      <c r="U38" s="5" t="s">
        <v>56</v>
      </c>
      <c r="V38" s="5"/>
      <c r="W38" s="5"/>
      <c r="X38" s="8" t="str">
        <f>HYPERLINK("http://infra-m.ru/publication/773733","Книга на сайте")</f>
        <v>Книга на сайте</v>
      </c>
      <c r="Y38" s="5"/>
      <c r="Z38" s="5" t="s">
        <v>119</v>
      </c>
    </row>
    <row r="39" spans="1:26" s="3" customFormat="1" ht="30">
      <c r="A39" s="4"/>
      <c r="B39" s="5" t="s">
        <v>242</v>
      </c>
      <c r="C39" s="6">
        <v>849.9</v>
      </c>
      <c r="D39" s="5"/>
      <c r="E39" s="4" t="s">
        <v>243</v>
      </c>
      <c r="F39" s="4" t="s">
        <v>244</v>
      </c>
      <c r="G39" s="4" t="s">
        <v>245</v>
      </c>
      <c r="H39" s="5" t="s">
        <v>33</v>
      </c>
      <c r="I39" s="4" t="s">
        <v>34</v>
      </c>
      <c r="J39" s="4" t="s">
        <v>51</v>
      </c>
      <c r="K39" s="5">
        <v>0</v>
      </c>
      <c r="L39" s="5">
        <v>356</v>
      </c>
      <c r="M39" s="5">
        <v>2017</v>
      </c>
      <c r="N39" s="5" t="s">
        <v>246</v>
      </c>
      <c r="O39" s="7">
        <v>9785160126241</v>
      </c>
      <c r="P39" s="4" t="s">
        <v>105</v>
      </c>
      <c r="Q39" s="4" t="s">
        <v>106</v>
      </c>
      <c r="R39" s="4" t="s">
        <v>54</v>
      </c>
      <c r="S39" s="4" t="s">
        <v>55</v>
      </c>
      <c r="T39" s="4"/>
      <c r="U39" s="5" t="s">
        <v>56</v>
      </c>
      <c r="V39" s="5"/>
      <c r="W39" s="5"/>
      <c r="X39" s="8" t="str">
        <f>HYPERLINK("http://infra-m.ru/publication/780670","Книга на сайте")</f>
        <v>Книга на сайте</v>
      </c>
      <c r="Y39" s="5"/>
      <c r="Z39" s="5" t="s">
        <v>119</v>
      </c>
    </row>
    <row r="40" spans="1:26" s="3" customFormat="1" ht="30">
      <c r="A40" s="4"/>
      <c r="B40" s="5" t="s">
        <v>247</v>
      </c>
      <c r="C40" s="6">
        <v>949.9</v>
      </c>
      <c r="D40" s="5"/>
      <c r="E40" s="4" t="s">
        <v>248</v>
      </c>
      <c r="F40" s="4" t="s">
        <v>249</v>
      </c>
      <c r="G40" s="4" t="s">
        <v>250</v>
      </c>
      <c r="H40" s="5" t="s">
        <v>33</v>
      </c>
      <c r="I40" s="4" t="s">
        <v>34</v>
      </c>
      <c r="J40" s="4" t="s">
        <v>35</v>
      </c>
      <c r="K40" s="5">
        <v>0</v>
      </c>
      <c r="L40" s="5">
        <v>400</v>
      </c>
      <c r="M40" s="5">
        <v>2017</v>
      </c>
      <c r="N40" s="5" t="s">
        <v>251</v>
      </c>
      <c r="O40" s="7">
        <v>9785160127460</v>
      </c>
      <c r="P40" s="4" t="s">
        <v>37</v>
      </c>
      <c r="Q40" s="4" t="s">
        <v>125</v>
      </c>
      <c r="R40" s="4" t="s">
        <v>39</v>
      </c>
      <c r="S40" s="4" t="s">
        <v>40</v>
      </c>
      <c r="T40" s="4"/>
      <c r="U40" s="5"/>
      <c r="V40" s="5"/>
      <c r="W40" s="5"/>
      <c r="X40" s="8" t="str">
        <f>HYPERLINK("http://infra-m.ru/publication/851134","Книга на сайте")</f>
        <v>Книга на сайте</v>
      </c>
      <c r="Y40" s="5"/>
      <c r="Z40" s="5" t="s">
        <v>112</v>
      </c>
    </row>
    <row r="41" spans="1:26" s="3" customFormat="1" ht="30">
      <c r="A41" s="4"/>
      <c r="B41" s="5" t="s">
        <v>252</v>
      </c>
      <c r="C41" s="6">
        <v>389.9</v>
      </c>
      <c r="D41" s="5"/>
      <c r="E41" s="4" t="s">
        <v>253</v>
      </c>
      <c r="F41" s="4" t="s">
        <v>254</v>
      </c>
      <c r="G41" s="4" t="s">
        <v>255</v>
      </c>
      <c r="H41" s="5" t="s">
        <v>33</v>
      </c>
      <c r="I41" s="4" t="s">
        <v>34</v>
      </c>
      <c r="J41" s="4" t="s">
        <v>35</v>
      </c>
      <c r="K41" s="5">
        <v>0</v>
      </c>
      <c r="L41" s="5">
        <v>160</v>
      </c>
      <c r="M41" s="5">
        <v>2017</v>
      </c>
      <c r="N41" s="5" t="s">
        <v>256</v>
      </c>
      <c r="O41" s="7">
        <v>9785160126302</v>
      </c>
      <c r="P41" s="4" t="s">
        <v>37</v>
      </c>
      <c r="Q41" s="4" t="s">
        <v>38</v>
      </c>
      <c r="R41" s="4" t="s">
        <v>39</v>
      </c>
      <c r="S41" s="4" t="s">
        <v>40</v>
      </c>
      <c r="T41" s="4"/>
      <c r="U41" s="5"/>
      <c r="V41" s="5"/>
      <c r="W41" s="5"/>
      <c r="X41" s="8" t="str">
        <f>HYPERLINK("http://infra-m.ru/publication/782836","Книга на сайте")</f>
        <v>Книга на сайте</v>
      </c>
      <c r="Y41" s="5"/>
      <c r="Z41" s="5" t="s">
        <v>112</v>
      </c>
    </row>
    <row r="42" spans="1:26" s="3" customFormat="1" ht="30">
      <c r="A42" s="4"/>
      <c r="B42" s="5" t="s">
        <v>257</v>
      </c>
      <c r="C42" s="6">
        <v>269.9</v>
      </c>
      <c r="D42" s="5"/>
      <c r="E42" s="4" t="s">
        <v>258</v>
      </c>
      <c r="F42" s="4" t="s">
        <v>259</v>
      </c>
      <c r="G42" s="4" t="s">
        <v>260</v>
      </c>
      <c r="H42" s="5" t="s">
        <v>26</v>
      </c>
      <c r="I42" s="4" t="s">
        <v>34</v>
      </c>
      <c r="J42" s="4" t="s">
        <v>51</v>
      </c>
      <c r="K42" s="5">
        <v>0</v>
      </c>
      <c r="L42" s="5">
        <v>120</v>
      </c>
      <c r="M42" s="5">
        <v>2017</v>
      </c>
      <c r="N42" s="5" t="s">
        <v>261</v>
      </c>
      <c r="O42" s="7">
        <v>9785160127002</v>
      </c>
      <c r="P42" s="4" t="s">
        <v>37</v>
      </c>
      <c r="Q42" s="4" t="s">
        <v>38</v>
      </c>
      <c r="R42" s="4" t="s">
        <v>88</v>
      </c>
      <c r="S42" s="4" t="s">
        <v>55</v>
      </c>
      <c r="T42" s="4"/>
      <c r="U42" s="5" t="s">
        <v>56</v>
      </c>
      <c r="V42" s="5" t="s">
        <v>56</v>
      </c>
      <c r="W42" s="5"/>
      <c r="X42" s="8" t="str">
        <f>HYPERLINK("http://infra-m.ru/publication/809916","Книга на сайте")</f>
        <v>Книга на сайте</v>
      </c>
      <c r="Y42" s="5"/>
      <c r="Z42" s="5" t="s">
        <v>198</v>
      </c>
    </row>
    <row r="43" spans="1:26" s="3" customFormat="1" ht="30">
      <c r="A43" s="4"/>
      <c r="B43" s="5" t="s">
        <v>262</v>
      </c>
      <c r="C43" s="6">
        <v>249.9</v>
      </c>
      <c r="D43" s="5"/>
      <c r="E43" s="4" t="s">
        <v>263</v>
      </c>
      <c r="F43" s="4" t="s">
        <v>264</v>
      </c>
      <c r="G43" s="4" t="s">
        <v>265</v>
      </c>
      <c r="H43" s="5" t="s">
        <v>26</v>
      </c>
      <c r="I43" s="4" t="s">
        <v>34</v>
      </c>
      <c r="J43" s="4" t="s">
        <v>35</v>
      </c>
      <c r="K43" s="5">
        <v>0</v>
      </c>
      <c r="L43" s="5">
        <v>110</v>
      </c>
      <c r="M43" s="5">
        <v>2017</v>
      </c>
      <c r="N43" s="5" t="s">
        <v>266</v>
      </c>
      <c r="O43" s="7">
        <v>9785160127569</v>
      </c>
      <c r="P43" s="4" t="s">
        <v>37</v>
      </c>
      <c r="Q43" s="4" t="s">
        <v>63</v>
      </c>
      <c r="R43" s="4" t="s">
        <v>39</v>
      </c>
      <c r="S43" s="4" t="s">
        <v>40</v>
      </c>
      <c r="T43" s="4"/>
      <c r="U43" s="5"/>
      <c r="V43" s="5"/>
      <c r="W43" s="5"/>
      <c r="X43" s="8" t="str">
        <f>HYPERLINK("http://infra-m.ru/publication/851552","Книга на сайте")</f>
        <v>Книга на сайте</v>
      </c>
      <c r="Y43" s="5"/>
      <c r="Z43" s="5" t="s">
        <v>267</v>
      </c>
    </row>
    <row r="44" spans="1:26" s="3" customFormat="1" ht="30">
      <c r="A44" s="4"/>
      <c r="B44" s="5" t="s">
        <v>268</v>
      </c>
      <c r="C44" s="6">
        <v>259.9</v>
      </c>
      <c r="D44" s="5"/>
      <c r="E44" s="4" t="s">
        <v>269</v>
      </c>
      <c r="F44" s="4" t="s">
        <v>270</v>
      </c>
      <c r="G44" s="4" t="s">
        <v>271</v>
      </c>
      <c r="H44" s="5" t="s">
        <v>26</v>
      </c>
      <c r="I44" s="4" t="s">
        <v>34</v>
      </c>
      <c r="J44" s="4" t="s">
        <v>272</v>
      </c>
      <c r="K44" s="5">
        <v>0</v>
      </c>
      <c r="L44" s="5">
        <v>116</v>
      </c>
      <c r="M44" s="5">
        <v>2017</v>
      </c>
      <c r="N44" s="5" t="s">
        <v>273</v>
      </c>
      <c r="O44" s="7">
        <v>9785160127361</v>
      </c>
      <c r="P44" s="4" t="s">
        <v>37</v>
      </c>
      <c r="Q44" s="4" t="s">
        <v>38</v>
      </c>
      <c r="R44" s="4" t="s">
        <v>139</v>
      </c>
      <c r="S44" s="4" t="s">
        <v>187</v>
      </c>
      <c r="T44" s="4"/>
      <c r="U44" s="5" t="s">
        <v>56</v>
      </c>
      <c r="V44" s="5"/>
      <c r="W44" s="5"/>
      <c r="X44" s="8" t="str">
        <f>HYPERLINK("http://infra-m.ru/publication/851068","Книга на сайте")</f>
        <v>Книга на сайте</v>
      </c>
      <c r="Y44" s="5"/>
      <c r="Z44" s="5" t="s">
        <v>168</v>
      </c>
    </row>
    <row r="45" spans="1:26" s="3" customFormat="1" ht="30">
      <c r="A45" s="4"/>
      <c r="B45" s="5" t="s">
        <v>274</v>
      </c>
      <c r="C45" s="6">
        <v>389.9</v>
      </c>
      <c r="D45" s="5"/>
      <c r="E45" s="4" t="s">
        <v>275</v>
      </c>
      <c r="F45" s="4" t="s">
        <v>276</v>
      </c>
      <c r="G45" s="4" t="s">
        <v>277</v>
      </c>
      <c r="H45" s="5" t="s">
        <v>26</v>
      </c>
      <c r="I45" s="4" t="s">
        <v>34</v>
      </c>
      <c r="J45" s="4" t="s">
        <v>227</v>
      </c>
      <c r="K45" s="5">
        <v>0</v>
      </c>
      <c r="L45" s="5">
        <v>176</v>
      </c>
      <c r="M45" s="5">
        <v>2017</v>
      </c>
      <c r="N45" s="5" t="s">
        <v>278</v>
      </c>
      <c r="O45" s="7">
        <v>9785160126265</v>
      </c>
      <c r="P45" s="4" t="s">
        <v>105</v>
      </c>
      <c r="Q45" s="4" t="s">
        <v>106</v>
      </c>
      <c r="R45" s="4" t="s">
        <v>279</v>
      </c>
      <c r="S45" s="4" t="s">
        <v>229</v>
      </c>
      <c r="T45" s="4"/>
      <c r="U45" s="5"/>
      <c r="V45" s="5"/>
      <c r="W45" s="5"/>
      <c r="X45" s="8" t="str">
        <f>HYPERLINK("http://infra-m.ru/publication/782830","Книга на сайте")</f>
        <v>Книга на сайте</v>
      </c>
      <c r="Y45" s="5"/>
      <c r="Z45" s="5" t="s">
        <v>280</v>
      </c>
    </row>
    <row r="46" spans="1:26" s="3" customFormat="1" ht="20.25">
      <c r="A46" s="4"/>
      <c r="B46" s="5" t="s">
        <v>281</v>
      </c>
      <c r="C46" s="6">
        <v>689.9</v>
      </c>
      <c r="D46" s="5"/>
      <c r="E46" s="4" t="s">
        <v>282</v>
      </c>
      <c r="F46" s="4" t="s">
        <v>282</v>
      </c>
      <c r="G46" s="4" t="s">
        <v>283</v>
      </c>
      <c r="H46" s="5" t="s">
        <v>33</v>
      </c>
      <c r="I46" s="4" t="s">
        <v>34</v>
      </c>
      <c r="J46" s="4" t="s">
        <v>35</v>
      </c>
      <c r="K46" s="5">
        <v>0</v>
      </c>
      <c r="L46" s="5">
        <v>288</v>
      </c>
      <c r="M46" s="5">
        <v>2017</v>
      </c>
      <c r="N46" s="5" t="s">
        <v>284</v>
      </c>
      <c r="O46" s="7">
        <v>9785160127194</v>
      </c>
      <c r="P46" s="4" t="s">
        <v>105</v>
      </c>
      <c r="Q46" s="4" t="s">
        <v>106</v>
      </c>
      <c r="R46" s="4" t="s">
        <v>39</v>
      </c>
      <c r="S46" s="4" t="s">
        <v>285</v>
      </c>
      <c r="T46" s="4"/>
      <c r="U46" s="5"/>
      <c r="V46" s="5"/>
      <c r="W46" s="5"/>
      <c r="X46" s="8" t="str">
        <f>HYPERLINK("http://infra-m.ru/publication/850744","Книга на сайте")</f>
        <v>Книга на сайте</v>
      </c>
      <c r="Y46" s="5"/>
      <c r="Z46" s="5" t="s">
        <v>286</v>
      </c>
    </row>
    <row r="47" spans="1:26" s="3" customFormat="1" ht="30">
      <c r="A47" s="4"/>
      <c r="B47" s="5" t="s">
        <v>287</v>
      </c>
      <c r="C47" s="6">
        <v>309.9</v>
      </c>
      <c r="D47" s="5"/>
      <c r="E47" s="4" t="s">
        <v>288</v>
      </c>
      <c r="F47" s="4" t="s">
        <v>289</v>
      </c>
      <c r="G47" s="4" t="s">
        <v>290</v>
      </c>
      <c r="H47" s="5" t="s">
        <v>26</v>
      </c>
      <c r="I47" s="4" t="s">
        <v>34</v>
      </c>
      <c r="J47" s="4" t="s">
        <v>35</v>
      </c>
      <c r="K47" s="5">
        <v>0</v>
      </c>
      <c r="L47" s="5">
        <v>141</v>
      </c>
      <c r="M47" s="5">
        <v>2017</v>
      </c>
      <c r="N47" s="5" t="s">
        <v>291</v>
      </c>
      <c r="O47" s="7">
        <v>9785160127972</v>
      </c>
      <c r="P47" s="4" t="s">
        <v>37</v>
      </c>
      <c r="Q47" s="4" t="s">
        <v>292</v>
      </c>
      <c r="R47" s="4" t="s">
        <v>39</v>
      </c>
      <c r="S47" s="4" t="s">
        <v>40</v>
      </c>
      <c r="T47" s="4"/>
      <c r="U47" s="5"/>
      <c r="V47" s="5"/>
      <c r="W47" s="5"/>
      <c r="X47" s="8" t="str">
        <f>HYPERLINK("http://infra-m.ru/publication/858513","Книга на сайте")</f>
        <v>Книга на сайте</v>
      </c>
      <c r="Y47" s="5"/>
      <c r="Z47" s="5" t="s">
        <v>41</v>
      </c>
    </row>
    <row r="48" spans="1:26" s="3" customFormat="1" ht="30">
      <c r="A48" s="4"/>
      <c r="B48" s="5" t="s">
        <v>293</v>
      </c>
      <c r="C48" s="6">
        <v>289.9</v>
      </c>
      <c r="D48" s="5"/>
      <c r="E48" s="4" t="s">
        <v>294</v>
      </c>
      <c r="F48" s="4" t="s">
        <v>294</v>
      </c>
      <c r="G48" s="4" t="s">
        <v>295</v>
      </c>
      <c r="H48" s="5" t="s">
        <v>33</v>
      </c>
      <c r="I48" s="4" t="s">
        <v>34</v>
      </c>
      <c r="J48" s="4" t="s">
        <v>35</v>
      </c>
      <c r="K48" s="5">
        <v>0</v>
      </c>
      <c r="L48" s="5">
        <v>120</v>
      </c>
      <c r="M48" s="5">
        <v>2017</v>
      </c>
      <c r="N48" s="5" t="s">
        <v>296</v>
      </c>
      <c r="O48" s="7">
        <v>9785160127033</v>
      </c>
      <c r="P48" s="4" t="s">
        <v>70</v>
      </c>
      <c r="Q48" s="4" t="s">
        <v>297</v>
      </c>
      <c r="R48" s="4" t="s">
        <v>39</v>
      </c>
      <c r="S48" s="4" t="s">
        <v>40</v>
      </c>
      <c r="T48" s="4"/>
      <c r="U48" s="5"/>
      <c r="V48" s="5" t="s">
        <v>56</v>
      </c>
      <c r="W48" s="5"/>
      <c r="X48" s="8" t="str">
        <f>HYPERLINK("http://infra-m.ru/publication/809980","Книга на сайте")</f>
        <v>Книга на сайте</v>
      </c>
      <c r="Y48" s="5"/>
      <c r="Z48" s="5" t="s">
        <v>298</v>
      </c>
    </row>
    <row r="49" spans="1:26" s="3" customFormat="1" ht="30">
      <c r="A49" s="4"/>
      <c r="B49" s="5" t="s">
        <v>299</v>
      </c>
      <c r="C49" s="6">
        <v>699.9</v>
      </c>
      <c r="D49" s="5"/>
      <c r="E49" s="4" t="s">
        <v>300</v>
      </c>
      <c r="F49" s="4" t="s">
        <v>301</v>
      </c>
      <c r="G49" s="4" t="s">
        <v>302</v>
      </c>
      <c r="H49" s="5" t="s">
        <v>33</v>
      </c>
      <c r="I49" s="4" t="s">
        <v>34</v>
      </c>
      <c r="J49" s="4" t="s">
        <v>35</v>
      </c>
      <c r="K49" s="5">
        <v>0</v>
      </c>
      <c r="L49" s="5">
        <v>294</v>
      </c>
      <c r="M49" s="5">
        <v>2017</v>
      </c>
      <c r="N49" s="5" t="s">
        <v>303</v>
      </c>
      <c r="O49" s="7">
        <v>9785160127989</v>
      </c>
      <c r="P49" s="4" t="s">
        <v>37</v>
      </c>
      <c r="Q49" s="4" t="s">
        <v>125</v>
      </c>
      <c r="R49" s="4" t="s">
        <v>39</v>
      </c>
      <c r="S49" s="4" t="s">
        <v>40</v>
      </c>
      <c r="T49" s="4"/>
      <c r="U49" s="5"/>
      <c r="V49" s="5"/>
      <c r="W49" s="5"/>
      <c r="X49" s="8" t="str">
        <f>HYPERLINK("http://infra-m.ru/publication/858514","Книга на сайте")</f>
        <v>Книга на сайте</v>
      </c>
      <c r="Y49" s="5"/>
      <c r="Z49" s="5" t="s">
        <v>72</v>
      </c>
    </row>
    <row r="50" spans="1:26" s="3" customFormat="1" ht="30">
      <c r="A50" s="4"/>
      <c r="B50" s="5" t="s">
        <v>304</v>
      </c>
      <c r="C50" s="6">
        <v>319.9</v>
      </c>
      <c r="D50" s="5"/>
      <c r="E50" s="4" t="s">
        <v>305</v>
      </c>
      <c r="F50" s="4" t="s">
        <v>306</v>
      </c>
      <c r="G50" s="4" t="s">
        <v>307</v>
      </c>
      <c r="H50" s="5" t="s">
        <v>26</v>
      </c>
      <c r="I50" s="4" t="s">
        <v>34</v>
      </c>
      <c r="J50" s="4" t="s">
        <v>35</v>
      </c>
      <c r="K50" s="5">
        <v>0</v>
      </c>
      <c r="L50" s="5">
        <v>146</v>
      </c>
      <c r="M50" s="5">
        <v>2017</v>
      </c>
      <c r="N50" s="5" t="s">
        <v>308</v>
      </c>
      <c r="O50" s="7">
        <v>9785160127477</v>
      </c>
      <c r="P50" s="4" t="s">
        <v>37</v>
      </c>
      <c r="Q50" s="4" t="s">
        <v>53</v>
      </c>
      <c r="R50" s="4" t="s">
        <v>39</v>
      </c>
      <c r="S50" s="4" t="s">
        <v>40</v>
      </c>
      <c r="T50" s="4"/>
      <c r="U50" s="5"/>
      <c r="V50" s="5"/>
      <c r="W50" s="5"/>
      <c r="X50" s="8" t="str">
        <f>HYPERLINK("http://infra-m.ru/publication/851152","Книга на сайте")</f>
        <v>Книга на сайте</v>
      </c>
      <c r="Y50" s="5"/>
      <c r="Z50" s="5" t="s">
        <v>41</v>
      </c>
    </row>
    <row r="51" spans="1:26" s="3" customFormat="1" ht="20.25">
      <c r="A51" s="4"/>
      <c r="B51" s="5" t="s">
        <v>309</v>
      </c>
      <c r="C51" s="6">
        <v>479.9</v>
      </c>
      <c r="D51" s="5" t="s">
        <v>7</v>
      </c>
      <c r="E51" s="4" t="s">
        <v>310</v>
      </c>
      <c r="F51" s="4" t="s">
        <v>311</v>
      </c>
      <c r="G51" s="4" t="s">
        <v>312</v>
      </c>
      <c r="H51" s="5" t="s">
        <v>33</v>
      </c>
      <c r="I51" s="4" t="s">
        <v>34</v>
      </c>
      <c r="J51" s="4" t="s">
        <v>35</v>
      </c>
      <c r="K51" s="5">
        <v>0</v>
      </c>
      <c r="L51" s="5">
        <v>200</v>
      </c>
      <c r="M51" s="5">
        <v>2016</v>
      </c>
      <c r="N51" s="5" t="s">
        <v>313</v>
      </c>
      <c r="O51" s="7">
        <v>9785160122694</v>
      </c>
      <c r="P51" s="4" t="s">
        <v>166</v>
      </c>
      <c r="Q51" s="4" t="s">
        <v>167</v>
      </c>
      <c r="R51" s="4" t="s">
        <v>39</v>
      </c>
      <c r="S51" s="4" t="s">
        <v>40</v>
      </c>
      <c r="T51" s="4"/>
      <c r="U51" s="5"/>
      <c r="V51" s="5"/>
      <c r="W51" s="5"/>
      <c r="X51" s="8" t="str">
        <f>HYPERLINK("http://infra-m.ru/publication/608697","Книга на сайте")</f>
        <v>Книга на сайте</v>
      </c>
      <c r="Y51" s="5"/>
      <c r="Z51" s="5" t="s">
        <v>280</v>
      </c>
    </row>
    <row r="52" spans="1:26" s="3" customFormat="1" ht="51">
      <c r="A52" s="4"/>
      <c r="B52" s="5" t="s">
        <v>314</v>
      </c>
      <c r="C52" s="6">
        <f>2.35*L52</f>
        <v>752</v>
      </c>
      <c r="D52" s="5"/>
      <c r="E52" s="4" t="s">
        <v>315</v>
      </c>
      <c r="F52" s="4" t="s">
        <v>316</v>
      </c>
      <c r="G52" s="4" t="s">
        <v>317</v>
      </c>
      <c r="H52" s="5" t="s">
        <v>33</v>
      </c>
      <c r="I52" s="4" t="s">
        <v>34</v>
      </c>
      <c r="J52" s="4" t="s">
        <v>51</v>
      </c>
      <c r="K52" s="5">
        <v>10</v>
      </c>
      <c r="L52" s="5">
        <v>320</v>
      </c>
      <c r="M52" s="5">
        <v>2017</v>
      </c>
      <c r="N52" s="5" t="s">
        <v>318</v>
      </c>
      <c r="O52" s="7">
        <v>9785160120706</v>
      </c>
      <c r="P52" s="4" t="s">
        <v>37</v>
      </c>
      <c r="Q52" s="4" t="s">
        <v>319</v>
      </c>
      <c r="R52" s="4" t="s">
        <v>54</v>
      </c>
      <c r="S52" s="4" t="s">
        <v>55</v>
      </c>
      <c r="T52" s="4" t="s">
        <v>320</v>
      </c>
      <c r="U52" s="5"/>
      <c r="V52" s="5"/>
      <c r="W52" s="5"/>
      <c r="X52" s="8" t="str">
        <f>HYPERLINK("http://infra-m.ru/publication/552459","Книга на сайте")</f>
        <v>Книга на сайте</v>
      </c>
      <c r="Y52" s="8" t="str">
        <f>HYPERLINK("http://znanium.com/bookread2.php?book=137960","Ознакомиться")</f>
        <v>Ознакомиться</v>
      </c>
      <c r="Z52" s="5" t="s">
        <v>147</v>
      </c>
    </row>
    <row r="53" spans="1:26" s="3" customFormat="1" ht="30">
      <c r="A53" s="4"/>
      <c r="B53" s="5" t="s">
        <v>321</v>
      </c>
      <c r="C53" s="6">
        <v>389.9</v>
      </c>
      <c r="D53" s="5"/>
      <c r="E53" s="4" t="s">
        <v>322</v>
      </c>
      <c r="F53" s="4" t="s">
        <v>323</v>
      </c>
      <c r="G53" s="4" t="s">
        <v>324</v>
      </c>
      <c r="H53" s="5" t="s">
        <v>33</v>
      </c>
      <c r="I53" s="4" t="s">
        <v>34</v>
      </c>
      <c r="J53" s="4" t="s">
        <v>35</v>
      </c>
      <c r="K53" s="5">
        <v>0</v>
      </c>
      <c r="L53" s="5">
        <v>160</v>
      </c>
      <c r="M53" s="5">
        <v>2017</v>
      </c>
      <c r="N53" s="5" t="s">
        <v>325</v>
      </c>
      <c r="O53" s="7">
        <v>9785160127446</v>
      </c>
      <c r="P53" s="4" t="s">
        <v>37</v>
      </c>
      <c r="Q53" s="4" t="s">
        <v>63</v>
      </c>
      <c r="R53" s="4" t="s">
        <v>39</v>
      </c>
      <c r="S53" s="4" t="s">
        <v>40</v>
      </c>
      <c r="T53" s="4"/>
      <c r="U53" s="5"/>
      <c r="V53" s="5"/>
      <c r="W53" s="5"/>
      <c r="X53" s="8" t="str">
        <f>HYPERLINK("http://infra-m.ru/publication/851130","Книга на сайте")</f>
        <v>Книга на сайте</v>
      </c>
      <c r="Y53" s="5"/>
      <c r="Z53" s="5" t="s">
        <v>160</v>
      </c>
    </row>
    <row r="54" spans="1:26" s="3" customFormat="1" ht="30">
      <c r="A54" s="4"/>
      <c r="B54" s="5" t="s">
        <v>326</v>
      </c>
      <c r="C54" s="6">
        <v>719.9</v>
      </c>
      <c r="D54" s="5"/>
      <c r="E54" s="4" t="s">
        <v>327</v>
      </c>
      <c r="F54" s="4" t="s">
        <v>328</v>
      </c>
      <c r="G54" s="4" t="s">
        <v>329</v>
      </c>
      <c r="H54" s="5" t="s">
        <v>33</v>
      </c>
      <c r="I54" s="4" t="s">
        <v>34</v>
      </c>
      <c r="J54" s="4" t="s">
        <v>35</v>
      </c>
      <c r="K54" s="5">
        <v>0</v>
      </c>
      <c r="L54" s="5">
        <v>300</v>
      </c>
      <c r="M54" s="5">
        <v>2017</v>
      </c>
      <c r="N54" s="5" t="s">
        <v>330</v>
      </c>
      <c r="O54" s="7">
        <v>9785160126166</v>
      </c>
      <c r="P54" s="4" t="s">
        <v>37</v>
      </c>
      <c r="Q54" s="4" t="s">
        <v>53</v>
      </c>
      <c r="R54" s="4" t="s">
        <v>39</v>
      </c>
      <c r="S54" s="4" t="s">
        <v>40</v>
      </c>
      <c r="T54" s="4"/>
      <c r="U54" s="5"/>
      <c r="V54" s="5"/>
      <c r="W54" s="5"/>
      <c r="X54" s="8" t="str">
        <f>HYPERLINK("http://infra-m.ru/publication/780513","Книга на сайте")</f>
        <v>Книга на сайте</v>
      </c>
      <c r="Y54" s="5"/>
      <c r="Z54" s="5" t="s">
        <v>119</v>
      </c>
    </row>
    <row r="55" spans="1:26" s="3" customFormat="1" ht="20.25">
      <c r="A55" s="4"/>
      <c r="B55" s="5" t="s">
        <v>331</v>
      </c>
      <c r="C55" s="6">
        <v>69.9</v>
      </c>
      <c r="D55" s="5"/>
      <c r="E55" s="4" t="s">
        <v>332</v>
      </c>
      <c r="F55" s="4" t="s">
        <v>333</v>
      </c>
      <c r="G55" s="4" t="s">
        <v>334</v>
      </c>
      <c r="H55" s="5" t="s">
        <v>26</v>
      </c>
      <c r="I55" s="4" t="s">
        <v>34</v>
      </c>
      <c r="J55" s="4"/>
      <c r="K55" s="5">
        <v>0</v>
      </c>
      <c r="L55" s="5">
        <v>29</v>
      </c>
      <c r="M55" s="5">
        <v>2017</v>
      </c>
      <c r="N55" s="5" t="s">
        <v>335</v>
      </c>
      <c r="O55" s="7">
        <v>9785160127842</v>
      </c>
      <c r="P55" s="4" t="s">
        <v>37</v>
      </c>
      <c r="Q55" s="4" t="s">
        <v>158</v>
      </c>
      <c r="R55" s="4" t="s">
        <v>159</v>
      </c>
      <c r="S55" s="4" t="s">
        <v>40</v>
      </c>
      <c r="T55" s="4"/>
      <c r="U55" s="5"/>
      <c r="V55" s="5"/>
      <c r="W55" s="5"/>
      <c r="X55" s="8" t="str">
        <f>HYPERLINK("http://infra-m.ru/publication/854777","Книга на сайте")</f>
        <v>Книга на сайте</v>
      </c>
      <c r="Y55" s="5"/>
      <c r="Z55" s="5" t="s">
        <v>336</v>
      </c>
    </row>
    <row r="56" spans="1:26" s="3" customFormat="1" ht="30">
      <c r="A56" s="4"/>
      <c r="B56" s="5" t="s">
        <v>337</v>
      </c>
      <c r="C56" s="6">
        <v>479.9</v>
      </c>
      <c r="D56" s="5"/>
      <c r="E56" s="4" t="s">
        <v>338</v>
      </c>
      <c r="F56" s="4" t="s">
        <v>339</v>
      </c>
      <c r="G56" s="4" t="s">
        <v>340</v>
      </c>
      <c r="H56" s="5" t="s">
        <v>33</v>
      </c>
      <c r="I56" s="4" t="s">
        <v>34</v>
      </c>
      <c r="J56" s="4" t="s">
        <v>341</v>
      </c>
      <c r="K56" s="5">
        <v>0</v>
      </c>
      <c r="L56" s="5">
        <v>200</v>
      </c>
      <c r="M56" s="5">
        <v>2017</v>
      </c>
      <c r="N56" s="5" t="s">
        <v>342</v>
      </c>
      <c r="O56" s="7">
        <v>9785160126258</v>
      </c>
      <c r="P56" s="4" t="s">
        <v>37</v>
      </c>
      <c r="Q56" s="4" t="s">
        <v>53</v>
      </c>
      <c r="R56" s="4" t="s">
        <v>343</v>
      </c>
      <c r="S56" s="4" t="s">
        <v>40</v>
      </c>
      <c r="T56" s="4"/>
      <c r="U56" s="5"/>
      <c r="V56" s="5"/>
      <c r="W56" s="5"/>
      <c r="X56" s="8" t="str">
        <f>HYPERLINK("http://infra-m.ru/publication/780675","Книга на сайте")</f>
        <v>Книга на сайте</v>
      </c>
      <c r="Y56" s="5"/>
      <c r="Z56" s="5" t="s">
        <v>89</v>
      </c>
    </row>
    <row r="57" spans="1:26" s="3" customFormat="1" ht="30">
      <c r="A57" s="4"/>
      <c r="B57" s="5" t="s">
        <v>344</v>
      </c>
      <c r="C57" s="6">
        <v>539.9</v>
      </c>
      <c r="D57" s="5"/>
      <c r="E57" s="4" t="s">
        <v>345</v>
      </c>
      <c r="F57" s="4" t="s">
        <v>346</v>
      </c>
      <c r="G57" s="4" t="s">
        <v>347</v>
      </c>
      <c r="H57" s="5" t="s">
        <v>33</v>
      </c>
      <c r="I57" s="4" t="s">
        <v>34</v>
      </c>
      <c r="J57" s="4" t="s">
        <v>51</v>
      </c>
      <c r="K57" s="5">
        <v>0</v>
      </c>
      <c r="L57" s="5">
        <v>224</v>
      </c>
      <c r="M57" s="5">
        <v>2017</v>
      </c>
      <c r="N57" s="5" t="s">
        <v>348</v>
      </c>
      <c r="O57" s="7">
        <v>9785160126296</v>
      </c>
      <c r="P57" s="4" t="s">
        <v>37</v>
      </c>
      <c r="Q57" s="4" t="s">
        <v>53</v>
      </c>
      <c r="R57" s="4" t="s">
        <v>54</v>
      </c>
      <c r="S57" s="4" t="s">
        <v>55</v>
      </c>
      <c r="T57" s="4"/>
      <c r="U57" s="5" t="s">
        <v>56</v>
      </c>
      <c r="V57" s="5"/>
      <c r="W57" s="5"/>
      <c r="X57" s="8" t="str">
        <f>HYPERLINK("http://infra-m.ru/publication/782837","Книга на сайте")</f>
        <v>Книга на сайте</v>
      </c>
      <c r="Y57" s="5"/>
      <c r="Z57" s="5" t="s">
        <v>349</v>
      </c>
    </row>
    <row r="58" spans="1:26" s="3" customFormat="1" ht="30">
      <c r="A58" s="4"/>
      <c r="B58" s="5" t="s">
        <v>350</v>
      </c>
      <c r="C58" s="6">
        <v>609.9</v>
      </c>
      <c r="D58" s="5"/>
      <c r="E58" s="4" t="s">
        <v>351</v>
      </c>
      <c r="F58" s="4" t="s">
        <v>352</v>
      </c>
      <c r="G58" s="4" t="s">
        <v>353</v>
      </c>
      <c r="H58" s="5" t="s">
        <v>33</v>
      </c>
      <c r="I58" s="4" t="s">
        <v>34</v>
      </c>
      <c r="J58" s="4" t="s">
        <v>51</v>
      </c>
      <c r="K58" s="5">
        <v>0</v>
      </c>
      <c r="L58" s="5">
        <v>256</v>
      </c>
      <c r="M58" s="5">
        <v>2017</v>
      </c>
      <c r="N58" s="5" t="s">
        <v>354</v>
      </c>
      <c r="O58" s="7">
        <v>9785160126289</v>
      </c>
      <c r="P58" s="4" t="s">
        <v>70</v>
      </c>
      <c r="Q58" s="4" t="s">
        <v>146</v>
      </c>
      <c r="R58" s="4" t="s">
        <v>88</v>
      </c>
      <c r="S58" s="4" t="s">
        <v>55</v>
      </c>
      <c r="T58" s="4"/>
      <c r="U58" s="5" t="s">
        <v>56</v>
      </c>
      <c r="V58" s="5"/>
      <c r="W58" s="5"/>
      <c r="X58" s="8" t="str">
        <f>HYPERLINK("http://infra-m.ru/publication/782835","Книга на сайте")</f>
        <v>Книга на сайте</v>
      </c>
      <c r="Y58" s="5"/>
      <c r="Z58" s="5" t="s">
        <v>355</v>
      </c>
    </row>
    <row r="59" spans="1:26" s="3" customFormat="1" ht="30">
      <c r="A59" s="4"/>
      <c r="B59" s="5" t="s">
        <v>356</v>
      </c>
      <c r="C59" s="6">
        <v>219.9</v>
      </c>
      <c r="D59" s="5"/>
      <c r="E59" s="4" t="s">
        <v>357</v>
      </c>
      <c r="F59" s="4" t="s">
        <v>358</v>
      </c>
      <c r="G59" s="4" t="s">
        <v>359</v>
      </c>
      <c r="H59" s="5" t="s">
        <v>26</v>
      </c>
      <c r="I59" s="4" t="s">
        <v>34</v>
      </c>
      <c r="J59" s="4" t="s">
        <v>227</v>
      </c>
      <c r="K59" s="5">
        <v>0</v>
      </c>
      <c r="L59" s="5">
        <v>96</v>
      </c>
      <c r="M59" s="5">
        <v>2017</v>
      </c>
      <c r="N59" s="5" t="s">
        <v>360</v>
      </c>
      <c r="O59" s="7">
        <v>9785160126272</v>
      </c>
      <c r="P59" s="4" t="s">
        <v>105</v>
      </c>
      <c r="Q59" s="4" t="s">
        <v>106</v>
      </c>
      <c r="R59" s="4" t="s">
        <v>361</v>
      </c>
      <c r="S59" s="4" t="s">
        <v>55</v>
      </c>
      <c r="T59" s="4"/>
      <c r="U59" s="5"/>
      <c r="V59" s="5" t="s">
        <v>56</v>
      </c>
      <c r="W59" s="5"/>
      <c r="X59" s="8" t="str">
        <f>HYPERLINK("http://infra-m.ru/publication/782834","Книга на сайте")</f>
        <v>Книга на сайте</v>
      </c>
      <c r="Y59" s="5"/>
      <c r="Z59" s="5" t="s">
        <v>286</v>
      </c>
    </row>
    <row r="60" spans="1:26" s="3" customFormat="1" ht="30">
      <c r="A60" s="4"/>
      <c r="B60" s="5" t="s">
        <v>362</v>
      </c>
      <c r="C60" s="6">
        <v>759.9</v>
      </c>
      <c r="D60" s="5"/>
      <c r="E60" s="4" t="s">
        <v>363</v>
      </c>
      <c r="F60" s="4" t="s">
        <v>364</v>
      </c>
      <c r="G60" s="4" t="s">
        <v>365</v>
      </c>
      <c r="H60" s="5" t="s">
        <v>33</v>
      </c>
      <c r="I60" s="4" t="s">
        <v>34</v>
      </c>
      <c r="J60" s="4" t="s">
        <v>220</v>
      </c>
      <c r="K60" s="5">
        <v>0</v>
      </c>
      <c r="L60" s="5">
        <v>320</v>
      </c>
      <c r="M60" s="5">
        <v>2017</v>
      </c>
      <c r="N60" s="5" t="s">
        <v>366</v>
      </c>
      <c r="O60" s="7">
        <v>9785160125664</v>
      </c>
      <c r="P60" s="4" t="s">
        <v>70</v>
      </c>
      <c r="Q60" s="4" t="s">
        <v>146</v>
      </c>
      <c r="R60" s="4" t="s">
        <v>88</v>
      </c>
      <c r="S60" s="4" t="s">
        <v>222</v>
      </c>
      <c r="T60" s="4"/>
      <c r="U60" s="5" t="s">
        <v>56</v>
      </c>
      <c r="V60" s="5"/>
      <c r="W60" s="5"/>
      <c r="X60" s="8" t="str">
        <f>HYPERLINK("http://infra-m.ru/publication/773775","Книга на сайте")</f>
        <v>Книга на сайте</v>
      </c>
      <c r="Y60" s="5"/>
      <c r="Z60" s="5" t="s">
        <v>367</v>
      </c>
    </row>
    <row r="61" spans="1:26" s="3" customFormat="1" ht="30">
      <c r="A61" s="4"/>
      <c r="B61" s="5" t="s">
        <v>368</v>
      </c>
      <c r="C61" s="6">
        <v>569.9</v>
      </c>
      <c r="D61" s="5"/>
      <c r="E61" s="4" t="s">
        <v>369</v>
      </c>
      <c r="F61" s="4" t="s">
        <v>370</v>
      </c>
      <c r="G61" s="4" t="s">
        <v>371</v>
      </c>
      <c r="H61" s="5" t="s">
        <v>33</v>
      </c>
      <c r="I61" s="4" t="s">
        <v>34</v>
      </c>
      <c r="J61" s="4" t="s">
        <v>35</v>
      </c>
      <c r="K61" s="5">
        <v>0</v>
      </c>
      <c r="L61" s="5">
        <v>240</v>
      </c>
      <c r="M61" s="5">
        <v>2017</v>
      </c>
      <c r="N61" s="5" t="s">
        <v>372</v>
      </c>
      <c r="O61" s="7">
        <v>9785160127620</v>
      </c>
      <c r="P61" s="4" t="s">
        <v>37</v>
      </c>
      <c r="Q61" s="4" t="s">
        <v>53</v>
      </c>
      <c r="R61" s="4" t="s">
        <v>39</v>
      </c>
      <c r="S61" s="4" t="s">
        <v>40</v>
      </c>
      <c r="T61" s="4"/>
      <c r="U61" s="5"/>
      <c r="V61" s="5"/>
      <c r="W61" s="5"/>
      <c r="X61" s="8" t="str">
        <f>HYPERLINK("http://infra-m.ru/publication/851817","Книга на сайте")</f>
        <v>Книга на сайте</v>
      </c>
      <c r="Y61" s="5"/>
      <c r="Z61" s="5" t="s">
        <v>112</v>
      </c>
    </row>
    <row r="62" spans="1:26" s="3" customFormat="1" ht="30">
      <c r="A62" s="4"/>
      <c r="B62" s="5" t="s">
        <v>373</v>
      </c>
      <c r="C62" s="6">
        <v>289.9</v>
      </c>
      <c r="D62" s="5"/>
      <c r="E62" s="4" t="s">
        <v>374</v>
      </c>
      <c r="F62" s="4" t="s">
        <v>375</v>
      </c>
      <c r="G62" s="4" t="s">
        <v>376</v>
      </c>
      <c r="H62" s="5" t="s">
        <v>26</v>
      </c>
      <c r="I62" s="4" t="s">
        <v>34</v>
      </c>
      <c r="J62" s="4" t="s">
        <v>77</v>
      </c>
      <c r="K62" s="5">
        <v>0</v>
      </c>
      <c r="L62" s="5">
        <v>128</v>
      </c>
      <c r="M62" s="5">
        <v>2017</v>
      </c>
      <c r="N62" s="5" t="s">
        <v>377</v>
      </c>
      <c r="O62" s="7">
        <v>9785160125237</v>
      </c>
      <c r="P62" s="4" t="s">
        <v>37</v>
      </c>
      <c r="Q62" s="4" t="s">
        <v>63</v>
      </c>
      <c r="R62" s="4" t="s">
        <v>88</v>
      </c>
      <c r="S62" s="4" t="s">
        <v>81</v>
      </c>
      <c r="T62" s="4"/>
      <c r="U62" s="5" t="s">
        <v>56</v>
      </c>
      <c r="V62" s="5"/>
      <c r="W62" s="5"/>
      <c r="X62" s="8" t="str">
        <f>HYPERLINK("http://infra-m.ru/publication/766067","Книга на сайте")</f>
        <v>Книга на сайте</v>
      </c>
      <c r="Y62" s="5"/>
      <c r="Z62" s="5" t="s">
        <v>378</v>
      </c>
    </row>
    <row r="63" spans="1:26" s="3" customFormat="1" ht="30">
      <c r="A63" s="4"/>
      <c r="B63" s="5" t="s">
        <v>379</v>
      </c>
      <c r="C63" s="6">
        <f>2.35*L63</f>
        <v>1353.6000000000001</v>
      </c>
      <c r="D63" s="5"/>
      <c r="E63" s="4" t="s">
        <v>380</v>
      </c>
      <c r="F63" s="4" t="s">
        <v>381</v>
      </c>
      <c r="G63" s="4" t="s">
        <v>382</v>
      </c>
      <c r="H63" s="5" t="s">
        <v>33</v>
      </c>
      <c r="I63" s="4" t="s">
        <v>34</v>
      </c>
      <c r="J63" s="4" t="s">
        <v>51</v>
      </c>
      <c r="K63" s="5">
        <v>0</v>
      </c>
      <c r="L63" s="5">
        <v>576</v>
      </c>
      <c r="M63" s="5">
        <v>2017</v>
      </c>
      <c r="N63" s="5" t="s">
        <v>383</v>
      </c>
      <c r="O63" s="7">
        <v>9785160122410</v>
      </c>
      <c r="P63" s="4" t="s">
        <v>79</v>
      </c>
      <c r="Q63" s="4" t="s">
        <v>80</v>
      </c>
      <c r="R63" s="4" t="s">
        <v>54</v>
      </c>
      <c r="S63" s="4" t="s">
        <v>55</v>
      </c>
      <c r="T63" s="4"/>
      <c r="U63" s="5" t="s">
        <v>56</v>
      </c>
      <c r="V63" s="5"/>
      <c r="W63" s="5"/>
      <c r="X63" s="8" t="str">
        <f>HYPERLINK("http://infra-m.ru/publication/566393","Книга на сайте")</f>
        <v>Книга на сайте</v>
      </c>
      <c r="Y63" s="5"/>
      <c r="Z63" s="5" t="s">
        <v>384</v>
      </c>
    </row>
  </sheetData>
  <sheetProtection/>
  <mergeCells count="7">
    <mergeCell ref="A6:H6"/>
    <mergeCell ref="F1:I5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derikova_ta</dc:creator>
  <cp:keywords/>
  <dc:description/>
  <cp:lastModifiedBy>derikova_ta</cp:lastModifiedBy>
  <dcterms:created xsi:type="dcterms:W3CDTF">2017-03-13T10:26:59Z</dcterms:created>
  <dcterms:modified xsi:type="dcterms:W3CDTF">2017-03-13T11:29:35Z</dcterms:modified>
  <cp:category/>
  <cp:version/>
  <cp:contentType/>
  <cp:contentStatus/>
</cp:coreProperties>
</file>